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4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<sst xmlns="http://schemas.openxmlformats.org/spreadsheetml/2006/main" count="506" uniqueCount="257">
  <si>
    <t>d'après  Nicolas-Charles ROMME</t>
  </si>
  <si>
    <t>Noms des manœuvres</t>
  </si>
  <si>
    <t>Longueur</t>
  </si>
  <si>
    <t>Grosseur</t>
  </si>
  <si>
    <t>PIEDS</t>
  </si>
  <si>
    <t>POUCES</t>
  </si>
  <si>
    <t>LIGNES</t>
  </si>
  <si>
    <t>Mètres</t>
  </si>
  <si>
    <t>ECHELLE</t>
  </si>
  <si>
    <t>Haubans doubles</t>
  </si>
  <si>
    <t>Rides pour haubans</t>
  </si>
  <si>
    <t>Etai</t>
  </si>
  <si>
    <t>MAT D'ARTIMON</t>
  </si>
  <si>
    <t>Pendeur de candelettes</t>
  </si>
  <si>
    <t>Garant de candelettes</t>
  </si>
  <si>
    <t>Drisse</t>
  </si>
  <si>
    <t>Batard de racage</t>
  </si>
  <si>
    <t>Enfléchures pour haubans des 2 côtés</t>
  </si>
  <si>
    <t>Quenouillettes</t>
  </si>
  <si>
    <t>Gambes de hune</t>
  </si>
  <si>
    <t>Martinet pour la hune</t>
  </si>
  <si>
    <t>Rides pour ce martinet</t>
  </si>
  <si>
    <t>Martinet pour la vergue</t>
  </si>
  <si>
    <t>Branches pour martinet</t>
  </si>
  <si>
    <t>Drisse de la flamme</t>
  </si>
  <si>
    <t>Cargues de l'arrière de la voile d'artimon</t>
  </si>
  <si>
    <t>Cargues du milieu</t>
  </si>
  <si>
    <t>Cargues de l'avant</t>
  </si>
  <si>
    <t>Ours</t>
  </si>
  <si>
    <t>Ecoute</t>
  </si>
  <si>
    <t>Suspente pour la vergue</t>
  </si>
  <si>
    <t>Estrope de la poulie à deux rouets</t>
  </si>
  <si>
    <t>Estrope de la poulie de drisse à trois rouets</t>
  </si>
  <si>
    <t>Baux</t>
  </si>
  <si>
    <t>Ø</t>
  </si>
  <si>
    <t>en cm</t>
  </si>
  <si>
    <t>en mm</t>
  </si>
  <si>
    <t>Lignes</t>
  </si>
  <si>
    <t>Aiguillettes pour poulie à deux rouets</t>
  </si>
  <si>
    <t>Garant de palan de drisse</t>
  </si>
  <si>
    <t>Garant de palan d'amure</t>
  </si>
  <si>
    <t>Suspente</t>
  </si>
  <si>
    <t>Quarantenier pour envergure</t>
  </si>
  <si>
    <t>Ligne pour amarrage</t>
  </si>
  <si>
    <t>Ligne pour ralingue</t>
  </si>
  <si>
    <t>Merlin pour ralingue</t>
  </si>
  <si>
    <t>Merlin pour amarrage</t>
  </si>
  <si>
    <t>Bittord pour fourrure</t>
  </si>
  <si>
    <t>Ralingue de fond</t>
  </si>
  <si>
    <t>Ralingue de têtière</t>
  </si>
  <si>
    <t>Fil à voile</t>
  </si>
  <si>
    <t>Itague ou draille</t>
  </si>
  <si>
    <t>Rides pour l'itague</t>
  </si>
  <si>
    <t>Amure</t>
  </si>
  <si>
    <t>Ralingue</t>
  </si>
  <si>
    <t>Têtière</t>
  </si>
  <si>
    <t>Bras de vergue de fougue</t>
  </si>
  <si>
    <t>Balancines</t>
  </si>
  <si>
    <t>Moustaches</t>
  </si>
  <si>
    <t>Rides pour moustaches</t>
  </si>
  <si>
    <t>Galhaubans doubles</t>
  </si>
  <si>
    <t>Rides pour galhaubans</t>
  </si>
  <si>
    <t>Rides pour étai</t>
  </si>
  <si>
    <t>Itague</t>
  </si>
  <si>
    <t>Marchepied</t>
  </si>
  <si>
    <t>Etriers</t>
  </si>
  <si>
    <t>Bras</t>
  </si>
  <si>
    <t>Ecoutes</t>
  </si>
  <si>
    <t>Enflêchures pour les deux côtés</t>
  </si>
  <si>
    <t>Cargue-points</t>
  </si>
  <si>
    <t>Boulines</t>
  </si>
  <si>
    <t>Pattes de boulines</t>
  </si>
  <si>
    <t>Saisines</t>
  </si>
  <si>
    <t>Estrope de poulie</t>
  </si>
  <si>
    <t>Ligne pour rabans de vergue</t>
  </si>
  <si>
    <t>Bitord pour fourrure</t>
  </si>
  <si>
    <t>Cargue-fonds</t>
  </si>
  <si>
    <t>Calebas</t>
  </si>
  <si>
    <t>GRAND MAT</t>
  </si>
  <si>
    <t>Pendeurs</t>
  </si>
  <si>
    <t>Rides pour les haubans doubles</t>
  </si>
  <si>
    <t>Collier d'étai</t>
  </si>
  <si>
    <t>Rides d'étai</t>
  </si>
  <si>
    <t>Faux étai</t>
  </si>
  <si>
    <t>Collier de faux étai</t>
  </si>
  <si>
    <t>Rides pour faux étai</t>
  </si>
  <si>
    <t>Garant de caliorne</t>
  </si>
  <si>
    <t>Drisse à l'anglaise</t>
  </si>
  <si>
    <t>Trelingage sous la hune</t>
  </si>
  <si>
    <t>Gambes doubles pour la hune</t>
  </si>
  <si>
    <t>Martinet pour l'araignée</t>
  </si>
  <si>
    <t>Rides pour l'araignée</t>
  </si>
  <si>
    <t>Suspente de palan d'étai</t>
  </si>
  <si>
    <t>Cartaheu pour étai</t>
  </si>
  <si>
    <t>Garant de palan d'étai</t>
  </si>
  <si>
    <t>Garant de bredindin</t>
  </si>
  <si>
    <t>Pendeurs pour bredindin</t>
  </si>
  <si>
    <t>Marche-pied pour la vergue</t>
  </si>
  <si>
    <t>Rides pour la vergue</t>
  </si>
  <si>
    <t>Etrier</t>
  </si>
  <si>
    <t>Faux bras</t>
  </si>
  <si>
    <t>Fausse écoute</t>
  </si>
  <si>
    <t>Ecouets en bressin</t>
  </si>
  <si>
    <t>Cargue-point</t>
  </si>
  <si>
    <t>Cargue-fond</t>
  </si>
  <si>
    <t>Cargue-bouline</t>
  </si>
  <si>
    <t>Pattes pour boulines</t>
  </si>
  <si>
    <t>Suspente pour  la vergue</t>
  </si>
  <si>
    <t>Herse pour la vergue</t>
  </si>
  <si>
    <t>Garant de palan de bouline</t>
  </si>
  <si>
    <t>Garant de palan à fouet</t>
  </si>
  <si>
    <t>Garant de palan de roulis</t>
  </si>
  <si>
    <t>Garant de palan de bout de vergue</t>
  </si>
  <si>
    <t>Pendeurs pour palan de bout de vergue</t>
  </si>
  <si>
    <t>Pendeurs doubles pour palan du mât</t>
  </si>
  <si>
    <t>Pendeurs de poulie de drisse à l'anglaise</t>
  </si>
  <si>
    <t>Estrope de la poulie de drisse sur vergue</t>
  </si>
  <si>
    <t>Estrope pour poulie d'écoute de hune</t>
  </si>
  <si>
    <t>Estrope pour poulie sous vergue</t>
  </si>
  <si>
    <t>Aiguillette pour poulie sous vergue</t>
  </si>
  <si>
    <t>Quarantenier pour amarrages</t>
  </si>
  <si>
    <t>Bitord pour fourrure et amarrage</t>
  </si>
  <si>
    <t>Bitord pour fouurure de ralingue</t>
  </si>
  <si>
    <t>Draille</t>
  </si>
  <si>
    <t>Ride pour la drille</t>
  </si>
  <si>
    <t xml:space="preserve"> </t>
  </si>
  <si>
    <t>Hauban d'arc boutant</t>
  </si>
  <si>
    <t>Balancine d'arc boutant</t>
  </si>
  <si>
    <t>GRAND HUNIER</t>
  </si>
  <si>
    <t>Guinderesse</t>
  </si>
  <si>
    <t>Pendeurs doubles pour candelettes</t>
  </si>
  <si>
    <t>Ride pour hauban</t>
  </si>
  <si>
    <t>Ride pour l'étai</t>
  </si>
  <si>
    <t>Ride pour les galhaubans doubles</t>
  </si>
  <si>
    <t>Faux galhaubans</t>
  </si>
  <si>
    <t>Ride pour faux galhaubans</t>
  </si>
  <si>
    <t>Ride de faux étai</t>
  </si>
  <si>
    <t xml:space="preserve">Garant de candelettes </t>
  </si>
  <si>
    <t>Itague double</t>
  </si>
  <si>
    <t>Estrope de poulie d'itague</t>
  </si>
  <si>
    <t>Fausse drisse</t>
  </si>
  <si>
    <t>Batard de recage</t>
  </si>
  <si>
    <t>Enflêchures pour ces deux côtés</t>
  </si>
  <si>
    <t>Ride pour marche-pied de la vergue</t>
  </si>
  <si>
    <t>Bouline</t>
  </si>
  <si>
    <t>Pattes de bouline</t>
  </si>
  <si>
    <t>Itague de palanquin de ris</t>
  </si>
  <si>
    <t>Palanquin de ris</t>
  </si>
  <si>
    <t>Garant de palanquin de ris</t>
  </si>
  <si>
    <t>Saisine</t>
  </si>
  <si>
    <t>Quarantenier pour amarrage</t>
  </si>
  <si>
    <t>Ralingue pour les deux côtés</t>
  </si>
  <si>
    <t>Bitord pour fourrure de ralingue</t>
  </si>
  <si>
    <t>Ride pour haubans doubles</t>
  </si>
  <si>
    <t>Ride de galhaubans doubles</t>
  </si>
  <si>
    <t>Marche-pied</t>
  </si>
  <si>
    <t>Balancine</t>
  </si>
  <si>
    <t>Rides</t>
  </si>
  <si>
    <t>Ligne pour rabans d'envergure</t>
  </si>
  <si>
    <t>MAT DE MISAINE</t>
  </si>
  <si>
    <t>Pendeurs doubles pour caliorne</t>
  </si>
  <si>
    <t>Ride pour étai</t>
  </si>
  <si>
    <t>Ride faux étai</t>
  </si>
  <si>
    <t>Garant de candelette</t>
  </si>
  <si>
    <t>Pendeurs de drisse</t>
  </si>
  <si>
    <t>Bâtard de racage</t>
  </si>
  <si>
    <t>Calebas de racage</t>
  </si>
  <si>
    <t>Hale haut de racage</t>
  </si>
  <si>
    <t>Enfléchures pour les deux côtés</t>
  </si>
  <si>
    <t>Quenouillette</t>
  </si>
  <si>
    <t>Gambes doubles</t>
  </si>
  <si>
    <t>Ride pour le martinet</t>
  </si>
  <si>
    <t>Ride pour marche-pied</t>
  </si>
  <si>
    <t>Ecouets</t>
  </si>
  <si>
    <t>Patte de bouline</t>
  </si>
  <si>
    <t>Herse pour suspente de la vergue</t>
  </si>
  <si>
    <r>
      <t xml:space="preserve">Pendeurs  </t>
    </r>
    <r>
      <rPr>
        <i/>
        <sz val="10"/>
        <rFont val="Arial"/>
        <family val="2"/>
      </rPr>
      <t xml:space="preserve"> idem</t>
    </r>
  </si>
  <si>
    <t>Etai de tangage</t>
  </si>
  <si>
    <t>Estrope de la poulie de retour de l'étai du</t>
  </si>
  <si>
    <t>Estrope de poulie sur vergue pour drisse</t>
  </si>
  <si>
    <t>aiguillette pour  les poulies sur le beaupré</t>
  </si>
  <si>
    <t>Rides de palan pour l'étai</t>
  </si>
  <si>
    <t>Bressin sur le point de la voile</t>
  </si>
  <si>
    <t>Estrope pour les deux poulies d'amure</t>
  </si>
  <si>
    <t xml:space="preserve">                                     grand mât de hune</t>
  </si>
  <si>
    <t>Pendeurs doubles</t>
  </si>
  <si>
    <t>Rides pour haubans doubles</t>
  </si>
  <si>
    <t>Rides pour l'étai</t>
  </si>
  <si>
    <t>Rides pour faux galhaubans</t>
  </si>
  <si>
    <t>Herse du cap de mouton du faux étai</t>
  </si>
  <si>
    <t>Rides de faux étai</t>
  </si>
  <si>
    <t>Itague de palaquin de ris</t>
  </si>
  <si>
    <t>Palan de roulis</t>
  </si>
  <si>
    <t>Bitord pour fourrure de ralingue de fond</t>
  </si>
  <si>
    <t>Maerlin pour amarrage</t>
  </si>
  <si>
    <t>Rides pour galhaubans doubles</t>
  </si>
  <si>
    <t>Ligne pour envergure</t>
  </si>
  <si>
    <t>MAT DE BEAUPRE</t>
  </si>
  <si>
    <t>Tire-veille double</t>
  </si>
  <si>
    <t>Ride pour tire-veille double</t>
  </si>
  <si>
    <t>Ride pour la vergue</t>
  </si>
  <si>
    <t>Aiguillette pour l'herse de la vergue</t>
  </si>
  <si>
    <t>Garant de palan de bout</t>
  </si>
  <si>
    <t>Rides pour les moustaches</t>
  </si>
  <si>
    <t>Sous-barbe</t>
  </si>
  <si>
    <t>La première liure</t>
  </si>
  <si>
    <t>La seconde liure</t>
  </si>
  <si>
    <t>Garde-corps pour l'éperon</t>
  </si>
  <si>
    <t>Ride pour garde-corps pour l'éperon</t>
  </si>
  <si>
    <r>
      <t xml:space="preserve">Bitord  </t>
    </r>
    <r>
      <rPr>
        <i/>
        <sz val="10"/>
        <rFont val="Arial"/>
        <family val="2"/>
      </rPr>
      <t>idem &amp; idem</t>
    </r>
  </si>
  <si>
    <t>Drisse du dedans de la voile</t>
  </si>
  <si>
    <t>Drisse du dehors</t>
  </si>
  <si>
    <t>Hauban du tangon</t>
  </si>
  <si>
    <t>Perroquet  de  fougue</t>
  </si>
  <si>
    <t>Vergue  sèche</t>
  </si>
  <si>
    <t>Voile  d'étai  d'Artimon</t>
  </si>
  <si>
    <t>Voile  d'étai  de  perroquet  de  fougue</t>
  </si>
  <si>
    <t>Grande  voile  d'étai</t>
  </si>
  <si>
    <t>Bonnettes  de  grande  voile</t>
  </si>
  <si>
    <t>Voile  d'étai  du  grand  hunier</t>
  </si>
  <si>
    <t>Bonnettes  du  grand  hunier</t>
  </si>
  <si>
    <t>Grand  perroquet</t>
  </si>
  <si>
    <t>Petit  hunier</t>
  </si>
  <si>
    <t>Petit  perroquet</t>
  </si>
  <si>
    <t>Voile  d'étai  du  petit  hunier  ou  petit  foc</t>
  </si>
  <si>
    <t>Grand  foc</t>
  </si>
  <si>
    <t>Faux  foc</t>
  </si>
  <si>
    <t>Bonnette  en  étui  du  grand  hunier</t>
  </si>
  <si>
    <t>Bonnette  en  étui  du  petit  hunier</t>
  </si>
  <si>
    <t>Bonnette  de  misaine</t>
  </si>
  <si>
    <t>Bonnette  de  grand  perroquet</t>
  </si>
  <si>
    <t>Bonnette  du  petit  perroquet</t>
  </si>
  <si>
    <t>Bonnette  de  perroquet  de  fougue</t>
  </si>
  <si>
    <t>ANCRES</t>
  </si>
  <si>
    <t>Un cable de grande touée</t>
  </si>
  <si>
    <t>un cable de seconde touée</t>
  </si>
  <si>
    <t>Un cable de veille</t>
  </si>
  <si>
    <t>Un cable d'affourche</t>
  </si>
  <si>
    <t>Grelins</t>
  </si>
  <si>
    <t>Tourne-vire</t>
  </si>
  <si>
    <t>Bosse-de-bout</t>
  </si>
  <si>
    <t>Serre-bosse</t>
  </si>
  <si>
    <t>Bosse de la fosse aux cables</t>
  </si>
  <si>
    <t>Bosse à bouton</t>
  </si>
  <si>
    <t>Garant de capon</t>
  </si>
  <si>
    <t>Bressin pour traverser les ancres</t>
  </si>
  <si>
    <t>Cordage pour emboudinure</t>
  </si>
  <si>
    <t>Garniture de bouée</t>
  </si>
  <si>
    <t>Quarantenier pour emboudinure</t>
  </si>
  <si>
    <t>Quarantenier pour etalingure</t>
  </si>
  <si>
    <t>Vieux cables pour fourrure</t>
  </si>
  <si>
    <t>Vieux cordages pour supplément</t>
  </si>
  <si>
    <t xml:space="preserve"> DIMENSIONS DES DIFFERENTES MANŒUVRES DU GREEMENT D'UN VAISSEAU</t>
  </si>
  <si>
    <t xml:space="preserve">                  Longueur du maître bau :</t>
  </si>
  <si>
    <t>Bau</t>
  </si>
  <si>
    <t>Dimensions à l'echelle : 1/</t>
  </si>
  <si>
    <t>Brasses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</si>
</sst>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&quot; &quot;???/???"/>
    <numFmt numFmtId="166" formatCode="0.0000"/>
    <numFmt numFmtId="167" formatCode="0.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Comic Sans MS"/>
      <family val="4"/>
    </font>
    <font>
      <i/>
      <sz val="10"/>
      <name val="Arial"/>
      <family val="2"/>
    </font>
    <font>
      <b/>
      <sz val="11"/>
      <name val="Balloon"/>
      <family val="0"/>
    </font>
    <font>
      <b/>
      <i/>
      <sz val="8"/>
      <name val="Balloon"/>
      <family val="0"/>
    </font>
    <font>
      <i/>
      <sz val="8"/>
      <name val="Balloon"/>
      <family val="0"/>
    </font>
    <font>
      <b/>
      <sz val="12"/>
      <name val="Balloon"/>
      <family val="0"/>
    </font>
    <font>
      <sz val="12"/>
      <name val="Balloon"/>
      <family val="0"/>
    </font>
    <font>
      <b/>
      <sz val="14"/>
      <name val="Balloon"/>
      <family val="0"/>
    </font>
    <font>
      <sz val="10"/>
      <name val="Comic Sans MS"/>
      <family val="4"/>
    </font>
    <font>
      <sz val="11"/>
      <name val="BoaScrip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8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167" fontId="4" fillId="0" borderId="11" xfId="0" applyNumberFormat="1" applyFont="1" applyBorder="1" applyAlignment="1">
      <alignment/>
    </xf>
    <xf numFmtId="1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Continuous"/>
    </xf>
    <xf numFmtId="0" fontId="4" fillId="36" borderId="15" xfId="0" applyFont="1" applyFill="1" applyBorder="1" applyAlignment="1">
      <alignment horizontal="centerContinuous"/>
    </xf>
    <xf numFmtId="0" fontId="4" fillId="35" borderId="16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3" fontId="4" fillId="0" borderId="19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13" fontId="4" fillId="38" borderId="11" xfId="0" applyNumberFormat="1" applyFont="1" applyFill="1" applyBorder="1" applyAlignment="1">
      <alignment/>
    </xf>
    <xf numFmtId="165" fontId="4" fillId="38" borderId="19" xfId="0" applyNumberFormat="1" applyFont="1" applyFill="1" applyBorder="1" applyAlignment="1">
      <alignment horizontal="center"/>
    </xf>
    <xf numFmtId="0" fontId="4" fillId="38" borderId="0" xfId="0" applyFont="1" applyFill="1" applyAlignment="1">
      <alignment horizontal="center"/>
    </xf>
    <xf numFmtId="167" fontId="4" fillId="38" borderId="18" xfId="0" applyNumberFormat="1" applyFont="1" applyFill="1" applyBorder="1" applyAlignment="1">
      <alignment horizontal="center"/>
    </xf>
    <xf numFmtId="2" fontId="4" fillId="38" borderId="19" xfId="0" applyNumberFormat="1" applyFont="1" applyFill="1" applyBorder="1" applyAlignment="1">
      <alignment horizontal="center"/>
    </xf>
    <xf numFmtId="167" fontId="4" fillId="38" borderId="17" xfId="0" applyNumberFormat="1" applyFont="1" applyFill="1" applyBorder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4" fillId="39" borderId="0" xfId="0" applyFont="1" applyFill="1" applyAlignment="1">
      <alignment/>
    </xf>
    <xf numFmtId="0" fontId="50" fillId="39" borderId="0" xfId="0" applyFont="1" applyFill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1">
      <pane ySplit="14" topLeftCell="A13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39.28125" style="0" customWidth="1"/>
    <col min="2" max="7" width="9.8515625" style="0" customWidth="1"/>
  </cols>
  <sheetData>
    <row r="1" spans="1:7" ht="12.75">
      <c r="A1" s="12"/>
      <c r="B1" s="12"/>
      <c r="C1" s="12"/>
      <c r="D1" s="12"/>
      <c r="E1" s="12"/>
      <c r="F1" s="12"/>
      <c r="G1" s="12"/>
    </row>
    <row r="2" spans="1:7" ht="18">
      <c r="A2" s="76" t="s">
        <v>252</v>
      </c>
      <c r="B2" s="76"/>
      <c r="C2" s="76"/>
      <c r="D2" s="76"/>
      <c r="E2" s="76"/>
      <c r="F2" s="76"/>
      <c r="G2" s="76"/>
    </row>
    <row r="3" spans="1:7" ht="15">
      <c r="A3" s="12"/>
      <c r="B3" s="26" t="s">
        <v>0</v>
      </c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8" ht="12.75" hidden="1">
      <c r="A5" s="2"/>
      <c r="B5" s="3">
        <v>32.4839432</v>
      </c>
      <c r="C5" s="3">
        <v>2.707</v>
      </c>
      <c r="D5" s="4">
        <v>0.2255829</v>
      </c>
      <c r="E5" s="3"/>
      <c r="H5" s="1"/>
    </row>
    <row r="6" spans="1:8" ht="14.25">
      <c r="A6" s="13"/>
      <c r="B6" s="16" t="s">
        <v>4</v>
      </c>
      <c r="C6" s="16" t="s">
        <v>5</v>
      </c>
      <c r="D6" s="16" t="s">
        <v>6</v>
      </c>
      <c r="E6" s="12"/>
      <c r="F6" s="17" t="s">
        <v>7</v>
      </c>
      <c r="G6" s="12"/>
      <c r="H6" s="1"/>
    </row>
    <row r="7" spans="1:8" ht="14.25">
      <c r="A7" s="27" t="s">
        <v>253</v>
      </c>
      <c r="B7" s="69">
        <v>34</v>
      </c>
      <c r="C7" s="69">
        <v>7</v>
      </c>
      <c r="D7" s="69">
        <v>3</v>
      </c>
      <c r="E7" s="12"/>
      <c r="F7" s="28">
        <f>SUM(D8:F8)/100</f>
        <v>11.240798175</v>
      </c>
      <c r="G7" s="12"/>
      <c r="H7" s="1"/>
    </row>
    <row r="8" spans="1:8" ht="12.75" hidden="1">
      <c r="A8" s="13"/>
      <c r="B8" s="2"/>
      <c r="C8" s="2"/>
      <c r="D8" s="5">
        <f>B7*B5</f>
        <v>1104.4540688</v>
      </c>
      <c r="E8" s="15">
        <f>C7*C5</f>
        <v>18.948999999999998</v>
      </c>
      <c r="F8" s="5">
        <f>D7*D5</f>
        <v>0.6767487</v>
      </c>
      <c r="G8" s="13"/>
      <c r="H8" s="1"/>
    </row>
    <row r="9" spans="1:8" ht="13.5" thickBot="1">
      <c r="A9" s="13"/>
      <c r="B9" s="13"/>
      <c r="C9" s="13"/>
      <c r="D9" s="14"/>
      <c r="E9" s="14"/>
      <c r="F9" s="14"/>
      <c r="G9" s="13"/>
      <c r="H9" s="1"/>
    </row>
    <row r="10" spans="1:8" ht="15" thickBot="1">
      <c r="A10" s="13"/>
      <c r="B10" s="68" t="s">
        <v>255</v>
      </c>
      <c r="C10" s="13"/>
      <c r="D10" s="14"/>
      <c r="E10" s="18" t="s">
        <v>8</v>
      </c>
      <c r="F10" s="70">
        <v>72</v>
      </c>
      <c r="G10" s="13"/>
      <c r="H10" s="1"/>
    </row>
    <row r="11" spans="1:7" ht="13.5" thickBot="1">
      <c r="A11" s="13"/>
      <c r="B11" s="13"/>
      <c r="C11" s="67"/>
      <c r="D11" s="13"/>
      <c r="E11" s="13"/>
      <c r="F11" s="13"/>
      <c r="G11" s="13"/>
    </row>
    <row r="12" spans="1:7" ht="13.5" thickBot="1">
      <c r="A12" s="13"/>
      <c r="B12" s="13"/>
      <c r="C12" s="13"/>
      <c r="D12" s="13"/>
      <c r="E12" s="71" t="str">
        <f>CONCATENATE(B10,F10)</f>
        <v>Dimensions à l'echelle : 1/72</v>
      </c>
      <c r="F12" s="72"/>
      <c r="G12" s="73"/>
    </row>
    <row r="13" spans="1:7" ht="13.5" thickBot="1">
      <c r="A13" s="74" t="s">
        <v>1</v>
      </c>
      <c r="B13" s="20" t="s">
        <v>2</v>
      </c>
      <c r="C13" s="21" t="s">
        <v>3</v>
      </c>
      <c r="D13" s="22"/>
      <c r="E13" s="23" t="s">
        <v>2</v>
      </c>
      <c r="F13" s="19" t="s">
        <v>3</v>
      </c>
      <c r="G13" s="19" t="s">
        <v>34</v>
      </c>
    </row>
    <row r="14" spans="1:7" ht="15.75" customHeight="1" thickBot="1">
      <c r="A14" s="75"/>
      <c r="B14" s="39" t="s">
        <v>33</v>
      </c>
      <c r="C14" s="20" t="s">
        <v>254</v>
      </c>
      <c r="D14" s="40" t="s">
        <v>37</v>
      </c>
      <c r="E14" s="41" t="s">
        <v>35</v>
      </c>
      <c r="F14" s="42" t="s">
        <v>36</v>
      </c>
      <c r="G14" s="42" t="s">
        <v>36</v>
      </c>
    </row>
    <row r="15" spans="1:7" ht="15">
      <c r="A15" s="43" t="s">
        <v>12</v>
      </c>
      <c r="B15" s="44"/>
      <c r="C15" s="45"/>
      <c r="D15" s="46"/>
      <c r="E15" s="47"/>
      <c r="F15" s="45"/>
      <c r="G15" s="48"/>
    </row>
    <row r="16" spans="1:7" ht="12.75">
      <c r="A16" s="2" t="s">
        <v>13</v>
      </c>
      <c r="B16" s="7">
        <v>1</v>
      </c>
      <c r="C16" s="37">
        <v>0.011904761904761904</v>
      </c>
      <c r="D16" s="36"/>
      <c r="E16" s="32">
        <f aca="true" t="shared" si="0" ref="E16:E50">$F$7*B16/$F$10*100</f>
        <v>15.612219687500001</v>
      </c>
      <c r="F16" s="33">
        <f aca="true" t="shared" si="1" ref="F16:F42">$F$7*C16/$F$10*1000</f>
        <v>1.8585975818452378</v>
      </c>
      <c r="G16" s="29">
        <f>F16/3.14</f>
        <v>0.5919100579124961</v>
      </c>
    </row>
    <row r="17" spans="1:7" ht="12.75">
      <c r="A17" s="2" t="s">
        <v>9</v>
      </c>
      <c r="B17" s="7">
        <v>2.75</v>
      </c>
      <c r="C17" s="37">
        <v>0.011904761904761904</v>
      </c>
      <c r="D17" s="36"/>
      <c r="E17" s="32">
        <f t="shared" si="0"/>
        <v>42.933604140625</v>
      </c>
      <c r="F17" s="33">
        <f t="shared" si="1"/>
        <v>1.8585975818452378</v>
      </c>
      <c r="G17" s="29">
        <f aca="true" t="shared" si="2" ref="G17:G50">F17/3.14</f>
        <v>0.5919100579124961</v>
      </c>
    </row>
    <row r="18" spans="1:7" ht="12.75">
      <c r="A18" s="2" t="s">
        <v>10</v>
      </c>
      <c r="B18" s="7">
        <v>0.875</v>
      </c>
      <c r="C18" s="38">
        <v>0.00390625</v>
      </c>
      <c r="D18" s="36"/>
      <c r="E18" s="32">
        <f t="shared" si="0"/>
        <v>13.660692226562501</v>
      </c>
      <c r="F18" s="33">
        <f t="shared" si="1"/>
        <v>0.6098523315429688</v>
      </c>
      <c r="G18" s="29">
        <f t="shared" si="2"/>
        <v>0.19422048775253783</v>
      </c>
    </row>
    <row r="19" spans="1:7" ht="12.75">
      <c r="A19" s="2" t="s">
        <v>11</v>
      </c>
      <c r="B19" s="7">
        <v>1.75</v>
      </c>
      <c r="C19" s="37">
        <v>0.013888888888888888</v>
      </c>
      <c r="D19" s="36"/>
      <c r="E19" s="32">
        <f t="shared" si="0"/>
        <v>27.321384453125003</v>
      </c>
      <c r="F19" s="33">
        <f t="shared" si="1"/>
        <v>2.1683638454861107</v>
      </c>
      <c r="G19" s="29">
        <f t="shared" si="2"/>
        <v>0.6905617342312454</v>
      </c>
    </row>
    <row r="20" spans="1:7" ht="12.75">
      <c r="A20" s="2" t="s">
        <v>14</v>
      </c>
      <c r="B20" s="7">
        <v>5.75</v>
      </c>
      <c r="C20" s="38">
        <v>0.005952380952380952</v>
      </c>
      <c r="D20" s="36"/>
      <c r="E20" s="32">
        <f t="shared" si="0"/>
        <v>89.77026320312498</v>
      </c>
      <c r="F20" s="33">
        <f t="shared" si="1"/>
        <v>0.9292987909226189</v>
      </c>
      <c r="G20" s="29">
        <f t="shared" si="2"/>
        <v>0.29595502895624803</v>
      </c>
    </row>
    <row r="21" spans="1:7" ht="12.75">
      <c r="A21" s="2" t="s">
        <v>15</v>
      </c>
      <c r="B21" s="7">
        <v>6.5</v>
      </c>
      <c r="C21" s="38">
        <v>0.009259259259259259</v>
      </c>
      <c r="D21" s="36"/>
      <c r="E21" s="32">
        <f t="shared" si="0"/>
        <v>101.47942796875</v>
      </c>
      <c r="F21" s="33">
        <f t="shared" si="1"/>
        <v>1.4455758969907406</v>
      </c>
      <c r="G21" s="29">
        <f t="shared" si="2"/>
        <v>0.460374489487497</v>
      </c>
    </row>
    <row r="22" spans="1:7" ht="12.75">
      <c r="A22" s="2" t="s">
        <v>16</v>
      </c>
      <c r="B22" s="7">
        <v>1</v>
      </c>
      <c r="C22" s="38">
        <v>0.004310344827586207</v>
      </c>
      <c r="D22" s="36"/>
      <c r="E22" s="32">
        <f t="shared" si="0"/>
        <v>15.612219687500001</v>
      </c>
      <c r="F22" s="33">
        <f t="shared" si="1"/>
        <v>0.6729405037715517</v>
      </c>
      <c r="G22" s="29">
        <f t="shared" si="2"/>
        <v>0.2143122623476279</v>
      </c>
    </row>
    <row r="23" spans="1:7" ht="12.75">
      <c r="A23" s="2" t="s">
        <v>17</v>
      </c>
      <c r="B23" s="7">
        <v>25</v>
      </c>
      <c r="C23" s="38">
        <v>0.003472222222222222</v>
      </c>
      <c r="D23" s="36"/>
      <c r="E23" s="32">
        <f t="shared" si="0"/>
        <v>390.30549218749996</v>
      </c>
      <c r="F23" s="33">
        <f t="shared" si="1"/>
        <v>0.5420909613715277</v>
      </c>
      <c r="G23" s="29">
        <f t="shared" si="2"/>
        <v>0.17264043355781136</v>
      </c>
    </row>
    <row r="24" spans="1:7" ht="12.75">
      <c r="A24" s="2" t="s">
        <v>18</v>
      </c>
      <c r="B24" s="7">
        <v>0.5833333333333334</v>
      </c>
      <c r="C24" s="37">
        <v>0.011904761904761904</v>
      </c>
      <c r="D24" s="36"/>
      <c r="E24" s="32">
        <f t="shared" si="0"/>
        <v>9.107128151041668</v>
      </c>
      <c r="F24" s="33">
        <f t="shared" si="1"/>
        <v>1.8585975818452378</v>
      </c>
      <c r="G24" s="29">
        <f t="shared" si="2"/>
        <v>0.5919100579124961</v>
      </c>
    </row>
    <row r="25" spans="1:7" ht="12.75">
      <c r="A25" s="2" t="s">
        <v>19</v>
      </c>
      <c r="B25" s="7">
        <v>0.5833333333333334</v>
      </c>
      <c r="C25" s="38">
        <v>0.005952380952380952</v>
      </c>
      <c r="D25" s="36"/>
      <c r="E25" s="32">
        <f t="shared" si="0"/>
        <v>9.107128151041668</v>
      </c>
      <c r="F25" s="33">
        <f t="shared" si="1"/>
        <v>0.9292987909226189</v>
      </c>
      <c r="G25" s="29">
        <f t="shared" si="2"/>
        <v>0.29595502895624803</v>
      </c>
    </row>
    <row r="26" spans="1:7" ht="12.75">
      <c r="A26" s="2" t="s">
        <v>20</v>
      </c>
      <c r="B26" s="7">
        <v>5</v>
      </c>
      <c r="C26" s="38">
        <v>0.0023148148148148147</v>
      </c>
      <c r="D26" s="36"/>
      <c r="E26" s="32">
        <f t="shared" si="0"/>
        <v>78.0610984375</v>
      </c>
      <c r="F26" s="33">
        <f t="shared" si="1"/>
        <v>0.36139397424768516</v>
      </c>
      <c r="G26" s="29">
        <f t="shared" si="2"/>
        <v>0.11509362237187425</v>
      </c>
    </row>
    <row r="27" spans="1:7" ht="12.75">
      <c r="A27" s="2" t="s">
        <v>21</v>
      </c>
      <c r="B27" s="7">
        <v>0.75</v>
      </c>
      <c r="C27" s="38">
        <v>0.003205128205128205</v>
      </c>
      <c r="D27" s="36"/>
      <c r="E27" s="32">
        <f t="shared" si="0"/>
        <v>11.709164765625</v>
      </c>
      <c r="F27" s="33">
        <f t="shared" si="1"/>
        <v>0.500391656650641</v>
      </c>
      <c r="G27" s="29">
        <f t="shared" si="2"/>
        <v>0.1593604002072105</v>
      </c>
    </row>
    <row r="28" spans="1:7" ht="12.75">
      <c r="A28" s="2" t="s">
        <v>22</v>
      </c>
      <c r="B28" s="7">
        <v>6</v>
      </c>
      <c r="C28" s="38">
        <v>0.005952380952380952</v>
      </c>
      <c r="D28" s="36"/>
      <c r="E28" s="32">
        <f t="shared" si="0"/>
        <v>93.673318125</v>
      </c>
      <c r="F28" s="33">
        <f t="shared" si="1"/>
        <v>0.9292987909226189</v>
      </c>
      <c r="G28" s="29">
        <f t="shared" si="2"/>
        <v>0.29595502895624803</v>
      </c>
    </row>
    <row r="29" spans="1:7" ht="12.75">
      <c r="A29" s="2" t="s">
        <v>23</v>
      </c>
      <c r="B29" s="7">
        <v>0.5</v>
      </c>
      <c r="C29" s="38">
        <v>0.005952380952380952</v>
      </c>
      <c r="D29" s="36"/>
      <c r="E29" s="32">
        <f t="shared" si="0"/>
        <v>7.806109843750001</v>
      </c>
      <c r="F29" s="33">
        <f t="shared" si="1"/>
        <v>0.9292987909226189</v>
      </c>
      <c r="G29" s="29">
        <f t="shared" si="2"/>
        <v>0.29595502895624803</v>
      </c>
    </row>
    <row r="30" spans="1:7" ht="12.75">
      <c r="A30" s="2" t="s">
        <v>24</v>
      </c>
      <c r="B30" s="7">
        <v>4</v>
      </c>
      <c r="C30" s="38">
        <v>0.006944444444444444</v>
      </c>
      <c r="D30" s="36"/>
      <c r="E30" s="32">
        <f t="shared" si="0"/>
        <v>62.448878750000006</v>
      </c>
      <c r="F30" s="33">
        <f t="shared" si="1"/>
        <v>1.0841819227430554</v>
      </c>
      <c r="G30" s="29">
        <f t="shared" si="2"/>
        <v>0.3452808671156227</v>
      </c>
    </row>
    <row r="31" spans="1:7" ht="12.75">
      <c r="A31" s="2" t="s">
        <v>25</v>
      </c>
      <c r="B31" s="7">
        <v>2</v>
      </c>
      <c r="C31" s="38">
        <v>0.005952380952380952</v>
      </c>
      <c r="D31" s="36"/>
      <c r="E31" s="32">
        <f t="shared" si="0"/>
        <v>31.224439375000003</v>
      </c>
      <c r="F31" s="33">
        <f t="shared" si="1"/>
        <v>0.9292987909226189</v>
      </c>
      <c r="G31" s="29">
        <f t="shared" si="2"/>
        <v>0.29595502895624803</v>
      </c>
    </row>
    <row r="32" spans="1:7" ht="12.75">
      <c r="A32" s="2" t="s">
        <v>26</v>
      </c>
      <c r="B32" s="7">
        <v>1.75</v>
      </c>
      <c r="C32" s="38">
        <v>0.005952380952380952</v>
      </c>
      <c r="D32" s="36"/>
      <c r="E32" s="32">
        <f t="shared" si="0"/>
        <v>27.321384453125003</v>
      </c>
      <c r="F32" s="33">
        <f t="shared" si="1"/>
        <v>0.9292987909226189</v>
      </c>
      <c r="G32" s="29">
        <f t="shared" si="2"/>
        <v>0.29595502895624803</v>
      </c>
    </row>
    <row r="33" spans="1:7" ht="12.75">
      <c r="A33" s="2" t="s">
        <v>27</v>
      </c>
      <c r="B33" s="7">
        <v>1.5</v>
      </c>
      <c r="C33" s="38">
        <v>0.005952380952380952</v>
      </c>
      <c r="D33" s="36"/>
      <c r="E33" s="32">
        <f t="shared" si="0"/>
        <v>23.41832953125</v>
      </c>
      <c r="F33" s="33">
        <f t="shared" si="1"/>
        <v>0.9292987909226189</v>
      </c>
      <c r="G33" s="29">
        <f t="shared" si="2"/>
        <v>0.29595502895624803</v>
      </c>
    </row>
    <row r="34" spans="1:7" ht="12.75">
      <c r="A34" s="2" t="s">
        <v>28</v>
      </c>
      <c r="B34" s="7">
        <v>2</v>
      </c>
      <c r="C34" s="38">
        <v>0.006944444444444444</v>
      </c>
      <c r="D34" s="36"/>
      <c r="E34" s="32">
        <f t="shared" si="0"/>
        <v>31.224439375000003</v>
      </c>
      <c r="F34" s="33">
        <f t="shared" si="1"/>
        <v>1.0841819227430554</v>
      </c>
      <c r="G34" s="29">
        <f t="shared" si="2"/>
        <v>0.3452808671156227</v>
      </c>
    </row>
    <row r="35" spans="1:7" ht="12.75">
      <c r="A35" s="2" t="s">
        <v>29</v>
      </c>
      <c r="B35" s="7">
        <v>3.25</v>
      </c>
      <c r="C35" s="38">
        <v>0.006944444444444444</v>
      </c>
      <c r="D35" s="36"/>
      <c r="E35" s="32">
        <f t="shared" si="0"/>
        <v>50.739713984375</v>
      </c>
      <c r="F35" s="33">
        <f t="shared" si="1"/>
        <v>1.0841819227430554</v>
      </c>
      <c r="G35" s="29">
        <f t="shared" si="2"/>
        <v>0.3452808671156227</v>
      </c>
    </row>
    <row r="36" spans="1:7" ht="12.75">
      <c r="A36" s="2" t="s">
        <v>30</v>
      </c>
      <c r="B36" s="7">
        <v>1.5</v>
      </c>
      <c r="C36" s="38">
        <v>0.0063993174061433445</v>
      </c>
      <c r="D36" s="36"/>
      <c r="E36" s="32">
        <f t="shared" si="0"/>
        <v>23.41832953125</v>
      </c>
      <c r="F36" s="33">
        <f t="shared" si="1"/>
        <v>0.9990754919475255</v>
      </c>
      <c r="G36" s="29">
        <f t="shared" si="2"/>
        <v>0.31817690826354317</v>
      </c>
    </row>
    <row r="37" spans="1:7" ht="12.75">
      <c r="A37" s="2" t="s">
        <v>32</v>
      </c>
      <c r="B37" s="7">
        <v>0.3333333333333333</v>
      </c>
      <c r="C37" s="38">
        <v>0.009259259259259259</v>
      </c>
      <c r="D37" s="36"/>
      <c r="E37" s="32">
        <f t="shared" si="0"/>
        <v>5.204073229166666</v>
      </c>
      <c r="F37" s="33">
        <f t="shared" si="1"/>
        <v>1.4455758969907406</v>
      </c>
      <c r="G37" s="29">
        <f t="shared" si="2"/>
        <v>0.460374489487497</v>
      </c>
    </row>
    <row r="38" spans="1:7" ht="12.75">
      <c r="A38" s="2" t="s">
        <v>31</v>
      </c>
      <c r="B38" s="7">
        <v>0.3333333333333333</v>
      </c>
      <c r="C38" s="38">
        <v>0.009259259259259259</v>
      </c>
      <c r="D38" s="36"/>
      <c r="E38" s="32">
        <f t="shared" si="0"/>
        <v>5.204073229166666</v>
      </c>
      <c r="F38" s="33">
        <f t="shared" si="1"/>
        <v>1.4455758969907406</v>
      </c>
      <c r="G38" s="29">
        <f t="shared" si="2"/>
        <v>0.460374489487497</v>
      </c>
    </row>
    <row r="39" spans="1:7" ht="12.75">
      <c r="A39" s="2" t="s">
        <v>38</v>
      </c>
      <c r="B39" s="7">
        <v>0.5</v>
      </c>
      <c r="C39" s="38">
        <v>0.020833333333333332</v>
      </c>
      <c r="D39" s="36"/>
      <c r="E39" s="32">
        <f t="shared" si="0"/>
        <v>7.806109843750001</v>
      </c>
      <c r="F39" s="33">
        <f t="shared" si="1"/>
        <v>3.2525457682291665</v>
      </c>
      <c r="G39" s="29">
        <f t="shared" si="2"/>
        <v>1.0358426013468682</v>
      </c>
    </row>
    <row r="40" spans="1:7" ht="12.75">
      <c r="A40" s="2" t="s">
        <v>39</v>
      </c>
      <c r="B40" s="7">
        <v>4</v>
      </c>
      <c r="C40" s="38">
        <v>0.003424657534246575</v>
      </c>
      <c r="D40" s="36"/>
      <c r="E40" s="32">
        <f t="shared" si="0"/>
        <v>62.448878750000006</v>
      </c>
      <c r="F40" s="33">
        <f t="shared" si="1"/>
        <v>0.5346650577910959</v>
      </c>
      <c r="G40" s="29">
        <f t="shared" si="2"/>
        <v>0.17027549611181397</v>
      </c>
    </row>
    <row r="41" spans="1:7" ht="12.75">
      <c r="A41" s="2" t="s">
        <v>40</v>
      </c>
      <c r="B41" s="7">
        <v>1.3333333333333333</v>
      </c>
      <c r="C41" s="38">
        <v>0.003968253968253968</v>
      </c>
      <c r="D41" s="36"/>
      <c r="E41" s="32">
        <f t="shared" si="0"/>
        <v>20.816292916666665</v>
      </c>
      <c r="F41" s="33">
        <f t="shared" si="1"/>
        <v>0.619532527281746</v>
      </c>
      <c r="G41" s="29">
        <f t="shared" si="2"/>
        <v>0.19730335263749874</v>
      </c>
    </row>
    <row r="42" spans="1:7" ht="12.75">
      <c r="A42" s="2" t="s">
        <v>42</v>
      </c>
      <c r="B42" s="7">
        <v>15</v>
      </c>
      <c r="C42" s="38">
        <v>0.003472222222222222</v>
      </c>
      <c r="D42" s="36"/>
      <c r="E42" s="32">
        <f t="shared" si="0"/>
        <v>234.1832953125</v>
      </c>
      <c r="F42" s="33">
        <f t="shared" si="1"/>
        <v>0.5420909613715277</v>
      </c>
      <c r="G42" s="29">
        <f t="shared" si="2"/>
        <v>0.17264043355781136</v>
      </c>
    </row>
    <row r="43" spans="1:7" ht="12.75">
      <c r="A43" s="2" t="s">
        <v>43</v>
      </c>
      <c r="B43" s="7">
        <v>29</v>
      </c>
      <c r="C43" s="38"/>
      <c r="D43" s="36">
        <v>16</v>
      </c>
      <c r="E43" s="32">
        <f t="shared" si="0"/>
        <v>452.7543709374999</v>
      </c>
      <c r="F43" s="33">
        <f>$D$5*D43/$F$10</f>
        <v>0.05012953333333334</v>
      </c>
      <c r="G43" s="29">
        <f t="shared" si="2"/>
        <v>0.015964819532908705</v>
      </c>
    </row>
    <row r="44" spans="1:7" ht="12.75">
      <c r="A44" s="2" t="s">
        <v>44</v>
      </c>
      <c r="B44" s="7">
        <v>1.5</v>
      </c>
      <c r="C44" s="38"/>
      <c r="D44" s="36">
        <v>10</v>
      </c>
      <c r="E44" s="32">
        <f t="shared" si="0"/>
        <v>23.41832953125</v>
      </c>
      <c r="F44" s="33">
        <f>$D$5*D44/$F$10</f>
        <v>0.03133095833333333</v>
      </c>
      <c r="G44" s="29">
        <f t="shared" si="2"/>
        <v>0.00997801220806794</v>
      </c>
    </row>
    <row r="45" spans="1:7" ht="12.75">
      <c r="A45" s="2" t="s">
        <v>45</v>
      </c>
      <c r="B45" s="7">
        <v>1</v>
      </c>
      <c r="C45" s="38"/>
      <c r="D45" s="36">
        <v>5</v>
      </c>
      <c r="E45" s="32">
        <f t="shared" si="0"/>
        <v>15.612219687500001</v>
      </c>
      <c r="F45" s="33">
        <f>$D$5*D45/$F$10</f>
        <v>0.015665479166666666</v>
      </c>
      <c r="G45" s="29">
        <f t="shared" si="2"/>
        <v>0.00498900610403397</v>
      </c>
    </row>
    <row r="46" spans="1:7" ht="12.75">
      <c r="A46" s="2" t="s">
        <v>46</v>
      </c>
      <c r="B46" s="7">
        <v>14</v>
      </c>
      <c r="C46" s="38"/>
      <c r="D46" s="36">
        <v>5</v>
      </c>
      <c r="E46" s="32">
        <f t="shared" si="0"/>
        <v>218.57107562500002</v>
      </c>
      <c r="F46" s="33">
        <f>$D$5*D46/$F$10</f>
        <v>0.015665479166666666</v>
      </c>
      <c r="G46" s="29">
        <f t="shared" si="2"/>
        <v>0.00498900610403397</v>
      </c>
    </row>
    <row r="47" spans="1:7" ht="12.75">
      <c r="A47" s="2" t="s">
        <v>47</v>
      </c>
      <c r="B47" s="7">
        <v>312</v>
      </c>
      <c r="C47" s="38"/>
      <c r="D47" s="36">
        <v>10</v>
      </c>
      <c r="E47" s="32">
        <f t="shared" si="0"/>
        <v>4871.012542500001</v>
      </c>
      <c r="F47" s="33">
        <f>$D$5*D47/$F$10</f>
        <v>0.03133095833333333</v>
      </c>
      <c r="G47" s="29">
        <f t="shared" si="2"/>
        <v>0.00997801220806794</v>
      </c>
    </row>
    <row r="48" spans="1:7" ht="12.75">
      <c r="A48" s="2" t="s">
        <v>48</v>
      </c>
      <c r="B48" s="7">
        <v>3</v>
      </c>
      <c r="C48" s="38">
        <v>0.020833333333333332</v>
      </c>
      <c r="D48" s="36"/>
      <c r="E48" s="32">
        <f t="shared" si="0"/>
        <v>46.8366590625</v>
      </c>
      <c r="F48" s="33">
        <f>$F$7*C48/$F$10*1000</f>
        <v>3.2525457682291665</v>
      </c>
      <c r="G48" s="29">
        <f t="shared" si="2"/>
        <v>1.0358426013468682</v>
      </c>
    </row>
    <row r="49" spans="1:7" ht="12.75">
      <c r="A49" s="2" t="s">
        <v>49</v>
      </c>
      <c r="B49" s="7">
        <v>2</v>
      </c>
      <c r="C49" s="38">
        <v>0.004629629629629629</v>
      </c>
      <c r="D49" s="36"/>
      <c r="E49" s="32">
        <f t="shared" si="0"/>
        <v>31.224439375000003</v>
      </c>
      <c r="F49" s="33">
        <f>$F$7*C49/$F$10*1000</f>
        <v>0.7227879484953703</v>
      </c>
      <c r="G49" s="29">
        <f t="shared" si="2"/>
        <v>0.2301872447437485</v>
      </c>
    </row>
    <row r="50" spans="1:7" ht="12.75">
      <c r="A50" s="2" t="s">
        <v>50</v>
      </c>
      <c r="B50" s="7">
        <v>70</v>
      </c>
      <c r="C50" s="34"/>
      <c r="D50" s="36">
        <v>12</v>
      </c>
      <c r="E50" s="32">
        <f t="shared" si="0"/>
        <v>1092.855378125</v>
      </c>
      <c r="F50" s="33">
        <f>$D$5*D50/$F$10</f>
        <v>0.037597149999999996</v>
      </c>
      <c r="G50" s="29">
        <f t="shared" si="2"/>
        <v>0.011973614649681526</v>
      </c>
    </row>
    <row r="51" spans="1:7" ht="12.75">
      <c r="A51" s="2"/>
      <c r="B51" s="7"/>
      <c r="C51" s="34"/>
      <c r="D51" s="36"/>
      <c r="E51" s="32"/>
      <c r="F51" s="34"/>
      <c r="G51" s="30"/>
    </row>
    <row r="52" spans="1:7" ht="12.75">
      <c r="A52" s="24" t="s">
        <v>215</v>
      </c>
      <c r="B52" s="8"/>
      <c r="C52" s="34"/>
      <c r="D52" s="36"/>
      <c r="E52" s="32"/>
      <c r="F52" s="34"/>
      <c r="G52" s="30"/>
    </row>
    <row r="53" spans="1:7" ht="12.75">
      <c r="A53" s="2" t="s">
        <v>51</v>
      </c>
      <c r="B53" s="7">
        <v>1</v>
      </c>
      <c r="C53" s="38">
        <v>0.006944444444444444</v>
      </c>
      <c r="D53" s="36"/>
      <c r="E53" s="32">
        <f aca="true" t="shared" si="3" ref="E53:E59">$F$7*B53/$F$10*100</f>
        <v>15.612219687500001</v>
      </c>
      <c r="F53" s="33">
        <f>$F$7*C53/$F$10*1000</f>
        <v>1.0841819227430554</v>
      </c>
      <c r="G53" s="29">
        <f aca="true" t="shared" si="4" ref="G53:G59">F53/3.14</f>
        <v>0.3452808671156227</v>
      </c>
    </row>
    <row r="54" spans="1:7" ht="12.75">
      <c r="A54" s="2" t="s">
        <v>52</v>
      </c>
      <c r="B54" s="7">
        <v>0.75</v>
      </c>
      <c r="C54" s="38">
        <v>0.003968253968253968</v>
      </c>
      <c r="D54" s="36"/>
      <c r="E54" s="32">
        <f t="shared" si="3"/>
        <v>11.709164765625</v>
      </c>
      <c r="F54" s="33">
        <f aca="true" t="shared" si="5" ref="F54:F59">$F$7*C54/$F$10*1000</f>
        <v>0.619532527281746</v>
      </c>
      <c r="G54" s="29">
        <f t="shared" si="4"/>
        <v>0.19730335263749874</v>
      </c>
    </row>
    <row r="55" spans="1:7" ht="12.75">
      <c r="A55" s="2" t="s">
        <v>15</v>
      </c>
      <c r="B55" s="7">
        <v>2.5</v>
      </c>
      <c r="C55" s="38">
        <v>0.005952380952380952</v>
      </c>
      <c r="D55" s="36"/>
      <c r="E55" s="32">
        <f t="shared" si="3"/>
        <v>39.03054921875</v>
      </c>
      <c r="F55" s="33">
        <f t="shared" si="5"/>
        <v>0.9292987909226189</v>
      </c>
      <c r="G55" s="29">
        <f t="shared" si="4"/>
        <v>0.29595502895624803</v>
      </c>
    </row>
    <row r="56" spans="1:7" ht="12.75">
      <c r="A56" s="2" t="s">
        <v>53</v>
      </c>
      <c r="B56" s="7">
        <v>0.5</v>
      </c>
      <c r="C56" s="38">
        <v>0.004629629629629629</v>
      </c>
      <c r="D56" s="36"/>
      <c r="E56" s="32">
        <f t="shared" si="3"/>
        <v>7.806109843750001</v>
      </c>
      <c r="F56" s="33">
        <f t="shared" si="5"/>
        <v>0.7227879484953703</v>
      </c>
      <c r="G56" s="29">
        <f t="shared" si="4"/>
        <v>0.2301872447437485</v>
      </c>
    </row>
    <row r="57" spans="1:7" ht="12.75">
      <c r="A57" s="2" t="s">
        <v>29</v>
      </c>
      <c r="B57" s="7">
        <v>0.75</v>
      </c>
      <c r="C57" s="38">
        <v>0.005208333333333333</v>
      </c>
      <c r="D57" s="36"/>
      <c r="E57" s="32">
        <f t="shared" si="3"/>
        <v>11.709164765625</v>
      </c>
      <c r="F57" s="33">
        <f t="shared" si="5"/>
        <v>0.8131364420572916</v>
      </c>
      <c r="G57" s="29">
        <f t="shared" si="4"/>
        <v>0.25896065033671706</v>
      </c>
    </row>
    <row r="58" spans="1:7" ht="12.75">
      <c r="A58" s="2" t="s">
        <v>54</v>
      </c>
      <c r="B58" s="7">
        <v>1.6666666666666665</v>
      </c>
      <c r="C58" s="38">
        <v>0.005952380952380952</v>
      </c>
      <c r="D58" s="36"/>
      <c r="E58" s="32">
        <f t="shared" si="3"/>
        <v>26.020366145833336</v>
      </c>
      <c r="F58" s="33">
        <f t="shared" si="5"/>
        <v>0.9292987909226189</v>
      </c>
      <c r="G58" s="29">
        <f t="shared" si="4"/>
        <v>0.29595502895624803</v>
      </c>
    </row>
    <row r="59" spans="1:7" ht="12.75">
      <c r="A59" s="2" t="s">
        <v>55</v>
      </c>
      <c r="B59" s="7">
        <v>1.0555555555555556</v>
      </c>
      <c r="C59" s="38">
        <v>0.005952380952380952</v>
      </c>
      <c r="D59" s="36"/>
      <c r="E59" s="32">
        <f t="shared" si="3"/>
        <v>16.479565225694444</v>
      </c>
      <c r="F59" s="33">
        <f t="shared" si="5"/>
        <v>0.9292987909226189</v>
      </c>
      <c r="G59" s="29">
        <f t="shared" si="4"/>
        <v>0.29595502895624803</v>
      </c>
    </row>
    <row r="60" spans="1:7" ht="12.75">
      <c r="A60" s="2"/>
      <c r="B60" s="7"/>
      <c r="C60" s="38"/>
      <c r="D60" s="36"/>
      <c r="E60" s="32"/>
      <c r="F60" s="33"/>
      <c r="G60" s="29"/>
    </row>
    <row r="61" spans="1:7" ht="12.75">
      <c r="A61" s="25" t="s">
        <v>214</v>
      </c>
      <c r="B61" s="7"/>
      <c r="C61" s="38"/>
      <c r="D61" s="36"/>
      <c r="E61" s="32"/>
      <c r="F61" s="33"/>
      <c r="G61" s="29"/>
    </row>
    <row r="62" spans="1:7" ht="12.75">
      <c r="A62" s="2" t="s">
        <v>56</v>
      </c>
      <c r="B62" s="7">
        <v>3.25</v>
      </c>
      <c r="C62" s="38">
        <v>0.004629629629629629</v>
      </c>
      <c r="D62" s="36"/>
      <c r="E62" s="32">
        <f>$F$7*B62/$F$10*100</f>
        <v>50.739713984375</v>
      </c>
      <c r="F62" s="33">
        <f>$F$7*C62/$F$10*1000</f>
        <v>0.7227879484953703</v>
      </c>
      <c r="G62" s="29">
        <f>F62/3.14</f>
        <v>0.2301872447437485</v>
      </c>
    </row>
    <row r="63" spans="1:7" ht="12.75">
      <c r="A63" s="2" t="s">
        <v>57</v>
      </c>
      <c r="B63" s="7">
        <v>3.5</v>
      </c>
      <c r="C63" s="38">
        <v>0.004629629629629629</v>
      </c>
      <c r="D63" s="36"/>
      <c r="E63" s="32">
        <f>$F$7*B63/$F$10*100</f>
        <v>54.642768906250005</v>
      </c>
      <c r="F63" s="33">
        <f>$F$7*C63/$F$10*1000</f>
        <v>0.7227879484953703</v>
      </c>
      <c r="G63" s="29">
        <f>F63/3.14</f>
        <v>0.2301872447437485</v>
      </c>
    </row>
    <row r="64" spans="1:7" ht="12.75">
      <c r="A64" s="2" t="s">
        <v>58</v>
      </c>
      <c r="B64" s="7">
        <v>1</v>
      </c>
      <c r="C64" s="38">
        <v>0.008333333333333333</v>
      </c>
      <c r="D64" s="36"/>
      <c r="E64" s="32">
        <f>$F$7*B64/$F$10*100</f>
        <v>15.612219687500001</v>
      </c>
      <c r="F64" s="33">
        <f>$F$7*C64/$F$10*1000</f>
        <v>1.3010183072916666</v>
      </c>
      <c r="G64" s="29">
        <f>F64/3.14</f>
        <v>0.4143370405387473</v>
      </c>
    </row>
    <row r="65" spans="1:7" ht="12.75">
      <c r="A65" s="2" t="s">
        <v>59</v>
      </c>
      <c r="B65" s="7">
        <v>0.875</v>
      </c>
      <c r="C65" s="38">
        <v>0.004629629629629629</v>
      </c>
      <c r="D65" s="36"/>
      <c r="E65" s="32">
        <f>$F$7*B65/$F$10*100</f>
        <v>13.660692226562501</v>
      </c>
      <c r="F65" s="33">
        <f>$F$7*C65/$F$10*1000</f>
        <v>0.7227879484953703</v>
      </c>
      <c r="G65" s="29">
        <f>F65/3.14</f>
        <v>0.2301872447437485</v>
      </c>
    </row>
    <row r="66" spans="1:7" ht="12.75">
      <c r="A66" s="2" t="s">
        <v>41</v>
      </c>
      <c r="B66" s="7">
        <v>1.25</v>
      </c>
      <c r="C66" s="38">
        <v>0.009259259259259259</v>
      </c>
      <c r="D66" s="36"/>
      <c r="E66" s="32">
        <f>$F$7*B66/$F$10*100</f>
        <v>19.515274609375</v>
      </c>
      <c r="F66" s="33">
        <f>$F$7*C66/$F$10*1000</f>
        <v>1.4455758969907406</v>
      </c>
      <c r="G66" s="29">
        <f>F66/3.14</f>
        <v>0.460374489487497</v>
      </c>
    </row>
    <row r="67" spans="1:7" ht="12.75">
      <c r="A67" s="2"/>
      <c r="B67" s="7"/>
      <c r="C67" s="38"/>
      <c r="D67" s="36"/>
      <c r="E67" s="32"/>
      <c r="F67" s="33"/>
      <c r="G67" s="29"/>
    </row>
    <row r="68" spans="1:7" ht="12.75">
      <c r="A68" s="25" t="s">
        <v>213</v>
      </c>
      <c r="B68" s="7"/>
      <c r="C68" s="38"/>
      <c r="D68" s="36"/>
      <c r="E68" s="32"/>
      <c r="F68" s="33"/>
      <c r="G68" s="29"/>
    </row>
    <row r="69" spans="1:7" ht="12.75">
      <c r="A69" s="2" t="s">
        <v>9</v>
      </c>
      <c r="B69" s="7">
        <v>2.3333333333333335</v>
      </c>
      <c r="C69" s="38">
        <v>0.00641025641025641</v>
      </c>
      <c r="D69" s="36"/>
      <c r="E69" s="32">
        <f aca="true" t="shared" si="6" ref="E69:E95">$F$7*B69/$F$10*100</f>
        <v>36.42851260416667</v>
      </c>
      <c r="F69" s="33">
        <f aca="true" t="shared" si="7" ref="F69:F91">$F$7*C69/$F$10*1000</f>
        <v>1.000783313301282</v>
      </c>
      <c r="G69" s="29">
        <f aca="true" t="shared" si="8" ref="G69:G95">F69/3.14</f>
        <v>0.318720800414421</v>
      </c>
    </row>
    <row r="70" spans="1:7" ht="12.75">
      <c r="A70" s="2" t="s">
        <v>10</v>
      </c>
      <c r="B70" s="7">
        <v>0.75</v>
      </c>
      <c r="C70" s="38">
        <v>0.003968253968253968</v>
      </c>
      <c r="D70" s="36"/>
      <c r="E70" s="32">
        <f t="shared" si="6"/>
        <v>11.709164765625</v>
      </c>
      <c r="F70" s="33">
        <f t="shared" si="7"/>
        <v>0.619532527281746</v>
      </c>
      <c r="G70" s="29">
        <f t="shared" si="8"/>
        <v>0.19730335263749874</v>
      </c>
    </row>
    <row r="71" spans="1:7" ht="12.75">
      <c r="A71" s="2" t="s">
        <v>60</v>
      </c>
      <c r="B71" s="7">
        <v>4.666666666666667</v>
      </c>
      <c r="C71" s="38">
        <v>0.006944444444444444</v>
      </c>
      <c r="D71" s="36"/>
      <c r="E71" s="32">
        <f t="shared" si="6"/>
        <v>72.85702520833334</v>
      </c>
      <c r="F71" s="33">
        <f t="shared" si="7"/>
        <v>1.0841819227430554</v>
      </c>
      <c r="G71" s="29">
        <f t="shared" si="8"/>
        <v>0.3452808671156227</v>
      </c>
    </row>
    <row r="72" spans="1:7" ht="12.75">
      <c r="A72" s="2" t="s">
        <v>11</v>
      </c>
      <c r="B72" s="7">
        <v>1.3333333333333333</v>
      </c>
      <c r="C72" s="38">
        <v>0.008333333333333333</v>
      </c>
      <c r="D72" s="36"/>
      <c r="E72" s="32">
        <f t="shared" si="6"/>
        <v>20.816292916666665</v>
      </c>
      <c r="F72" s="33">
        <f t="shared" si="7"/>
        <v>1.3010183072916666</v>
      </c>
      <c r="G72" s="29">
        <f t="shared" si="8"/>
        <v>0.4143370405387473</v>
      </c>
    </row>
    <row r="73" spans="1:7" ht="12.75">
      <c r="A73" s="2" t="s">
        <v>61</v>
      </c>
      <c r="B73" s="7">
        <v>0.75</v>
      </c>
      <c r="C73" s="38">
        <v>0.003968253968253968</v>
      </c>
      <c r="D73" s="36"/>
      <c r="E73" s="32">
        <f t="shared" si="6"/>
        <v>11.709164765625</v>
      </c>
      <c r="F73" s="33">
        <f t="shared" si="7"/>
        <v>0.619532527281746</v>
      </c>
      <c r="G73" s="29">
        <f t="shared" si="8"/>
        <v>0.19730335263749874</v>
      </c>
    </row>
    <row r="74" spans="1:7" ht="12.75">
      <c r="A74" s="2" t="s">
        <v>62</v>
      </c>
      <c r="B74" s="7">
        <v>0.875</v>
      </c>
      <c r="C74" s="38">
        <v>0.004629629629629629</v>
      </c>
      <c r="D74" s="36"/>
      <c r="E74" s="32">
        <f t="shared" si="6"/>
        <v>13.660692226562501</v>
      </c>
      <c r="F74" s="33">
        <f t="shared" si="7"/>
        <v>0.7227879484953703</v>
      </c>
      <c r="G74" s="29">
        <f t="shared" si="8"/>
        <v>0.2301872447437485</v>
      </c>
    </row>
    <row r="75" spans="1:7" ht="12.75">
      <c r="A75" s="2" t="s">
        <v>63</v>
      </c>
      <c r="B75" s="7">
        <v>2</v>
      </c>
      <c r="C75" s="38">
        <v>0.00390625</v>
      </c>
      <c r="D75" s="36"/>
      <c r="E75" s="32">
        <f t="shared" si="6"/>
        <v>31.224439375000003</v>
      </c>
      <c r="F75" s="33">
        <f t="shared" si="7"/>
        <v>0.6098523315429688</v>
      </c>
      <c r="G75" s="29">
        <f t="shared" si="8"/>
        <v>0.19422048775253783</v>
      </c>
    </row>
    <row r="76" spans="1:7" ht="12.75">
      <c r="A76" s="2" t="s">
        <v>15</v>
      </c>
      <c r="B76" s="7">
        <v>7</v>
      </c>
      <c r="C76" s="38">
        <v>0.004629629629629629</v>
      </c>
      <c r="D76" s="36"/>
      <c r="E76" s="32">
        <f t="shared" si="6"/>
        <v>109.28553781250001</v>
      </c>
      <c r="F76" s="33">
        <f t="shared" si="7"/>
        <v>0.7227879484953703</v>
      </c>
      <c r="G76" s="29">
        <f t="shared" si="8"/>
        <v>0.2301872447437485</v>
      </c>
    </row>
    <row r="77" spans="1:7" ht="12.75">
      <c r="A77" s="2" t="s">
        <v>16</v>
      </c>
      <c r="B77" s="7">
        <v>0.75</v>
      </c>
      <c r="C77" s="38">
        <v>0.004629629629629629</v>
      </c>
      <c r="D77" s="36"/>
      <c r="E77" s="32">
        <f t="shared" si="6"/>
        <v>11.709164765625</v>
      </c>
      <c r="F77" s="33">
        <f t="shared" si="7"/>
        <v>0.7227879484953703</v>
      </c>
      <c r="G77" s="29">
        <f t="shared" si="8"/>
        <v>0.2301872447437485</v>
      </c>
    </row>
    <row r="78" spans="1:7" ht="12.75">
      <c r="A78" s="2" t="s">
        <v>64</v>
      </c>
      <c r="B78" s="7">
        <v>1</v>
      </c>
      <c r="C78" s="38">
        <v>0.00641025641025641</v>
      </c>
      <c r="D78" s="36"/>
      <c r="E78" s="32">
        <f t="shared" si="6"/>
        <v>15.612219687500001</v>
      </c>
      <c r="F78" s="33">
        <f t="shared" si="7"/>
        <v>1.000783313301282</v>
      </c>
      <c r="G78" s="29">
        <f t="shared" si="8"/>
        <v>0.318720800414421</v>
      </c>
    </row>
    <row r="79" spans="1:7" ht="12.75">
      <c r="A79" s="2" t="s">
        <v>65</v>
      </c>
      <c r="B79" s="7">
        <v>0.6666666666666666</v>
      </c>
      <c r="C79" s="38">
        <v>0.005952380952380952</v>
      </c>
      <c r="D79" s="36"/>
      <c r="E79" s="32">
        <f t="shared" si="6"/>
        <v>10.408146458333333</v>
      </c>
      <c r="F79" s="33">
        <f t="shared" si="7"/>
        <v>0.9292987909226189</v>
      </c>
      <c r="G79" s="29">
        <f t="shared" si="8"/>
        <v>0.29595502895624803</v>
      </c>
    </row>
    <row r="80" spans="1:7" ht="12.75">
      <c r="A80" s="2" t="s">
        <v>66</v>
      </c>
      <c r="B80" s="7">
        <v>4.25</v>
      </c>
      <c r="C80" s="38">
        <v>0.004166666666666667</v>
      </c>
      <c r="D80" s="36"/>
      <c r="E80" s="32">
        <f t="shared" si="6"/>
        <v>66.351933671875</v>
      </c>
      <c r="F80" s="33">
        <f t="shared" si="7"/>
        <v>0.6505091536458333</v>
      </c>
      <c r="G80" s="29">
        <f t="shared" si="8"/>
        <v>0.20716852026937366</v>
      </c>
    </row>
    <row r="81" spans="1:7" ht="12.75">
      <c r="A81" s="2" t="s">
        <v>57</v>
      </c>
      <c r="B81" s="7">
        <v>3</v>
      </c>
      <c r="C81" s="38">
        <v>0.008333333333333333</v>
      </c>
      <c r="D81" s="36"/>
      <c r="E81" s="32">
        <f t="shared" si="6"/>
        <v>46.8366590625</v>
      </c>
      <c r="F81" s="33">
        <f t="shared" si="7"/>
        <v>1.3010183072916666</v>
      </c>
      <c r="G81" s="29">
        <f t="shared" si="8"/>
        <v>0.4143370405387473</v>
      </c>
    </row>
    <row r="82" spans="1:7" ht="12.75">
      <c r="A82" s="2" t="s">
        <v>67</v>
      </c>
      <c r="B82" s="7">
        <v>3.5</v>
      </c>
      <c r="C82" s="38">
        <v>0.008333333333333333</v>
      </c>
      <c r="D82" s="36"/>
      <c r="E82" s="32">
        <f t="shared" si="6"/>
        <v>54.642768906250005</v>
      </c>
      <c r="F82" s="33">
        <f t="shared" si="7"/>
        <v>1.3010183072916666</v>
      </c>
      <c r="G82" s="29">
        <f t="shared" si="8"/>
        <v>0.4143370405387473</v>
      </c>
    </row>
    <row r="83" spans="1:7" ht="12.75">
      <c r="A83" s="2" t="s">
        <v>68</v>
      </c>
      <c r="B83" s="7">
        <v>10</v>
      </c>
      <c r="C83" s="38">
        <v>0.0028735632183908046</v>
      </c>
      <c r="D83" s="36"/>
      <c r="E83" s="32">
        <f t="shared" si="6"/>
        <v>156.122196875</v>
      </c>
      <c r="F83" s="33">
        <f t="shared" si="7"/>
        <v>0.4486270025143678</v>
      </c>
      <c r="G83" s="29">
        <f t="shared" si="8"/>
        <v>0.1428748415650853</v>
      </c>
    </row>
    <row r="84" spans="1:7" ht="12.75">
      <c r="A84" s="2" t="s">
        <v>69</v>
      </c>
      <c r="B84" s="7">
        <v>3.5</v>
      </c>
      <c r="C84" s="38">
        <v>0.005208333333333333</v>
      </c>
      <c r="D84" s="36"/>
      <c r="E84" s="32">
        <f t="shared" si="6"/>
        <v>54.642768906250005</v>
      </c>
      <c r="F84" s="33">
        <f t="shared" si="7"/>
        <v>0.8131364420572916</v>
      </c>
      <c r="G84" s="29">
        <f t="shared" si="8"/>
        <v>0.25896065033671706</v>
      </c>
    </row>
    <row r="85" spans="1:7" ht="12.75">
      <c r="A85" s="2" t="s">
        <v>76</v>
      </c>
      <c r="B85" s="7">
        <v>3.5</v>
      </c>
      <c r="C85" s="38">
        <v>0.005208333333333333</v>
      </c>
      <c r="D85" s="36"/>
      <c r="E85" s="32">
        <f t="shared" si="6"/>
        <v>54.642768906250005</v>
      </c>
      <c r="F85" s="33">
        <f t="shared" si="7"/>
        <v>0.8131364420572916</v>
      </c>
      <c r="G85" s="29">
        <f t="shared" si="8"/>
        <v>0.25896065033671706</v>
      </c>
    </row>
    <row r="86" spans="1:7" ht="12.75">
      <c r="A86" s="2" t="s">
        <v>70</v>
      </c>
      <c r="B86" s="7">
        <v>3</v>
      </c>
      <c r="C86" s="38">
        <v>0.005208333333333333</v>
      </c>
      <c r="D86" s="36"/>
      <c r="E86" s="32">
        <f t="shared" si="6"/>
        <v>46.8366590625</v>
      </c>
      <c r="F86" s="33">
        <f t="shared" si="7"/>
        <v>0.8131364420572916</v>
      </c>
      <c r="G86" s="29">
        <f t="shared" si="8"/>
        <v>0.25896065033671706</v>
      </c>
    </row>
    <row r="87" spans="1:7" ht="12.75">
      <c r="A87" s="2" t="s">
        <v>71</v>
      </c>
      <c r="B87" s="7">
        <v>0.3333333333333333</v>
      </c>
      <c r="C87" s="38">
        <v>0.004629629629629629</v>
      </c>
      <c r="D87" s="36"/>
      <c r="E87" s="32">
        <f t="shared" si="6"/>
        <v>5.204073229166666</v>
      </c>
      <c r="F87" s="33">
        <f t="shared" si="7"/>
        <v>0.7227879484953703</v>
      </c>
      <c r="G87" s="29">
        <f t="shared" si="8"/>
        <v>0.2301872447437485</v>
      </c>
    </row>
    <row r="88" spans="1:7" ht="12.75">
      <c r="A88" s="2" t="s">
        <v>72</v>
      </c>
      <c r="B88" s="7">
        <v>1.25</v>
      </c>
      <c r="C88" s="38">
        <v>0.007142857142857143</v>
      </c>
      <c r="D88" s="36"/>
      <c r="E88" s="32">
        <f t="shared" si="6"/>
        <v>19.515274609375</v>
      </c>
      <c r="F88" s="33">
        <f t="shared" si="7"/>
        <v>1.1151585491071427</v>
      </c>
      <c r="G88" s="29">
        <f t="shared" si="8"/>
        <v>0.3551460347474977</v>
      </c>
    </row>
    <row r="89" spans="1:7" ht="12.75">
      <c r="A89" s="2" t="s">
        <v>73</v>
      </c>
      <c r="B89" s="7">
        <v>0.3333333333333333</v>
      </c>
      <c r="C89" s="38">
        <v>0.005952380952380952</v>
      </c>
      <c r="D89" s="36"/>
      <c r="E89" s="32">
        <f t="shared" si="6"/>
        <v>5.204073229166666</v>
      </c>
      <c r="F89" s="33">
        <f t="shared" si="7"/>
        <v>0.9292987909226189</v>
      </c>
      <c r="G89" s="29">
        <f t="shared" si="8"/>
        <v>0.29595502895624803</v>
      </c>
    </row>
    <row r="90" spans="1:7" ht="12.75">
      <c r="A90" s="2" t="s">
        <v>54</v>
      </c>
      <c r="B90" s="7">
        <v>4.25</v>
      </c>
      <c r="C90" s="38">
        <v>0.00641025641025641</v>
      </c>
      <c r="D90" s="36"/>
      <c r="E90" s="32">
        <f t="shared" si="6"/>
        <v>66.351933671875</v>
      </c>
      <c r="F90" s="33">
        <f t="shared" si="7"/>
        <v>1.000783313301282</v>
      </c>
      <c r="G90" s="29">
        <f t="shared" si="8"/>
        <v>0.318720800414421</v>
      </c>
    </row>
    <row r="91" spans="1:7" ht="12.75">
      <c r="A91" s="2" t="s">
        <v>55</v>
      </c>
      <c r="B91" s="7">
        <v>0.875</v>
      </c>
      <c r="C91" s="38">
        <v>0.003472222222222222</v>
      </c>
      <c r="D91" s="36"/>
      <c r="E91" s="32">
        <f t="shared" si="6"/>
        <v>13.660692226562501</v>
      </c>
      <c r="F91" s="33">
        <f t="shared" si="7"/>
        <v>0.5420909613715277</v>
      </c>
      <c r="G91" s="29">
        <f t="shared" si="8"/>
        <v>0.17264043355781136</v>
      </c>
    </row>
    <row r="92" spans="1:7" ht="12.75">
      <c r="A92" s="2" t="s">
        <v>74</v>
      </c>
      <c r="B92" s="7">
        <v>3</v>
      </c>
      <c r="C92" s="38"/>
      <c r="D92" s="36">
        <v>10</v>
      </c>
      <c r="E92" s="32">
        <f t="shared" si="6"/>
        <v>46.8366590625</v>
      </c>
      <c r="F92" s="33">
        <f>$D$5*D92/$F$10</f>
        <v>0.03133095833333333</v>
      </c>
      <c r="G92" s="29">
        <f t="shared" si="8"/>
        <v>0.00997801220806794</v>
      </c>
    </row>
    <row r="93" spans="1:7" ht="12.75">
      <c r="A93" s="2" t="s">
        <v>43</v>
      </c>
      <c r="B93" s="7">
        <v>13</v>
      </c>
      <c r="C93" s="38"/>
      <c r="D93" s="36">
        <v>10</v>
      </c>
      <c r="E93" s="32">
        <f t="shared" si="6"/>
        <v>202.9588559375</v>
      </c>
      <c r="F93" s="33">
        <f>$D$5*D93/$F$10</f>
        <v>0.03133095833333333</v>
      </c>
      <c r="G93" s="29">
        <f t="shared" si="8"/>
        <v>0.00997801220806794</v>
      </c>
    </row>
    <row r="94" spans="1:7" ht="12.75">
      <c r="A94" s="2" t="s">
        <v>45</v>
      </c>
      <c r="B94" s="7">
        <v>4</v>
      </c>
      <c r="C94" s="38"/>
      <c r="D94" s="36">
        <v>5</v>
      </c>
      <c r="E94" s="32">
        <f t="shared" si="6"/>
        <v>62.448878750000006</v>
      </c>
      <c r="F94" s="33">
        <f>$D$5*D94/$F$10</f>
        <v>0.015665479166666666</v>
      </c>
      <c r="G94" s="29">
        <f t="shared" si="8"/>
        <v>0.00498900610403397</v>
      </c>
    </row>
    <row r="95" spans="1:7" ht="12.75">
      <c r="A95" s="2" t="s">
        <v>75</v>
      </c>
      <c r="B95" s="7">
        <v>134</v>
      </c>
      <c r="C95" s="38"/>
      <c r="D95" s="36">
        <v>10</v>
      </c>
      <c r="E95" s="32">
        <f t="shared" si="6"/>
        <v>2092.037438125</v>
      </c>
      <c r="F95" s="33">
        <f>$D$5*D95/$F$10</f>
        <v>0.03133095833333333</v>
      </c>
      <c r="G95" s="29">
        <f t="shared" si="8"/>
        <v>0.00997801220806794</v>
      </c>
    </row>
    <row r="96" spans="1:7" ht="12.75">
      <c r="A96" s="2"/>
      <c r="B96" s="7"/>
      <c r="C96" s="38"/>
      <c r="D96" s="36"/>
      <c r="E96" s="32"/>
      <c r="F96" s="33"/>
      <c r="G96" s="29"/>
    </row>
    <row r="97" spans="1:7" ht="12.75">
      <c r="A97" s="25" t="s">
        <v>216</v>
      </c>
      <c r="B97" s="7"/>
      <c r="C97" s="38"/>
      <c r="D97" s="36"/>
      <c r="E97" s="32"/>
      <c r="F97" s="33"/>
      <c r="G97" s="29"/>
    </row>
    <row r="98" spans="1:7" ht="12.75">
      <c r="A98" s="2" t="s">
        <v>53</v>
      </c>
      <c r="B98" s="7">
        <v>0.3333333333333333</v>
      </c>
      <c r="C98" s="38">
        <v>0.004629629629629629</v>
      </c>
      <c r="D98" s="36"/>
      <c r="E98" s="32">
        <f aca="true" t="shared" si="9" ref="E98:E103">$F$7*B98/$F$10*100</f>
        <v>5.204073229166666</v>
      </c>
      <c r="F98" s="33">
        <f aca="true" t="shared" si="10" ref="F98:F103">$F$7*C98/$F$10*1000</f>
        <v>0.7227879484953703</v>
      </c>
      <c r="G98" s="29">
        <f aca="true" t="shared" si="11" ref="G98:G103">F98/3.14</f>
        <v>0.2301872447437485</v>
      </c>
    </row>
    <row r="99" spans="1:7" ht="12.75">
      <c r="A99" s="2" t="s">
        <v>15</v>
      </c>
      <c r="B99" s="7">
        <v>2.5</v>
      </c>
      <c r="C99" s="38">
        <v>0.004629629629629629</v>
      </c>
      <c r="D99" s="36"/>
      <c r="E99" s="32">
        <f t="shared" si="9"/>
        <v>39.03054921875</v>
      </c>
      <c r="F99" s="33">
        <f t="shared" si="10"/>
        <v>0.7227879484953703</v>
      </c>
      <c r="G99" s="29">
        <f t="shared" si="11"/>
        <v>0.2301872447437485</v>
      </c>
    </row>
    <row r="100" spans="1:7" ht="12.75">
      <c r="A100" s="2" t="s">
        <v>77</v>
      </c>
      <c r="B100" s="7">
        <v>2.25</v>
      </c>
      <c r="C100" s="38">
        <v>0.003968253968253968</v>
      </c>
      <c r="D100" s="36"/>
      <c r="E100" s="32">
        <f t="shared" si="9"/>
        <v>35.127494296875</v>
      </c>
      <c r="F100" s="33">
        <f t="shared" si="10"/>
        <v>0.619532527281746</v>
      </c>
      <c r="G100" s="29">
        <f t="shared" si="11"/>
        <v>0.19730335263749874</v>
      </c>
    </row>
    <row r="101" spans="1:7" ht="12.75">
      <c r="A101" s="2" t="s">
        <v>29</v>
      </c>
      <c r="B101" s="7">
        <v>1.3333333333333333</v>
      </c>
      <c r="C101" s="38">
        <v>0.004629629629629629</v>
      </c>
      <c r="D101" s="36"/>
      <c r="E101" s="32">
        <f t="shared" si="9"/>
        <v>20.816292916666665</v>
      </c>
      <c r="F101" s="33">
        <f t="shared" si="10"/>
        <v>0.7227879484953703</v>
      </c>
      <c r="G101" s="29">
        <f t="shared" si="11"/>
        <v>0.2301872447437485</v>
      </c>
    </row>
    <row r="102" spans="1:7" ht="12.75">
      <c r="A102" s="2" t="s">
        <v>54</v>
      </c>
      <c r="B102" s="7">
        <v>1.3333333333333333</v>
      </c>
      <c r="C102" s="38">
        <v>0.004629629629629629</v>
      </c>
      <c r="D102" s="36"/>
      <c r="E102" s="32">
        <f t="shared" si="9"/>
        <v>20.816292916666665</v>
      </c>
      <c r="F102" s="33">
        <f t="shared" si="10"/>
        <v>0.7227879484953703</v>
      </c>
      <c r="G102" s="29">
        <f t="shared" si="11"/>
        <v>0.2301872447437485</v>
      </c>
    </row>
    <row r="103" spans="1:7" ht="12.75">
      <c r="A103" s="2" t="s">
        <v>55</v>
      </c>
      <c r="B103" s="7">
        <v>0.875</v>
      </c>
      <c r="C103" s="38">
        <v>0.003472222222222222</v>
      </c>
      <c r="D103" s="36"/>
      <c r="E103" s="32">
        <f t="shared" si="9"/>
        <v>13.660692226562501</v>
      </c>
      <c r="F103" s="33">
        <f t="shared" si="10"/>
        <v>0.5420909613715277</v>
      </c>
      <c r="G103" s="29">
        <f t="shared" si="11"/>
        <v>0.17264043355781136</v>
      </c>
    </row>
    <row r="104" spans="1:7" ht="12.75">
      <c r="A104" s="2"/>
      <c r="B104" s="7"/>
      <c r="C104" s="38"/>
      <c r="D104" s="36"/>
      <c r="E104" s="32"/>
      <c r="F104" s="33"/>
      <c r="G104" s="29"/>
    </row>
    <row r="105" spans="1:7" ht="15.75">
      <c r="A105" s="55" t="s">
        <v>78</v>
      </c>
      <c r="B105" s="49"/>
      <c r="C105" s="50"/>
      <c r="D105" s="51"/>
      <c r="E105" s="52"/>
      <c r="F105" s="53"/>
      <c r="G105" s="54"/>
    </row>
    <row r="106" spans="1:7" ht="12.75">
      <c r="A106" s="2" t="s">
        <v>79</v>
      </c>
      <c r="B106" s="7">
        <v>1.3333333333333333</v>
      </c>
      <c r="C106" s="38">
        <f>1/72+1/252</f>
        <v>0.017857142857142856</v>
      </c>
      <c r="D106" s="36"/>
      <c r="E106" s="32">
        <f aca="true" t="shared" si="12" ref="E106:E138">$F$7*B106/$F$10*100</f>
        <v>20.816292916666665</v>
      </c>
      <c r="F106" s="33">
        <f aca="true" t="shared" si="13" ref="F106:F138">$F$7*C106/$F$10*1000</f>
        <v>2.787896372767857</v>
      </c>
      <c r="G106" s="29">
        <f aca="true" t="shared" si="14" ref="G106:G167">F106/3.14</f>
        <v>0.8878650868687442</v>
      </c>
    </row>
    <row r="107" spans="1:7" ht="12.75">
      <c r="A107" s="2" t="s">
        <v>9</v>
      </c>
      <c r="B107" s="7">
        <v>3.5</v>
      </c>
      <c r="C107" s="38">
        <f>1/72+1/252</f>
        <v>0.017857142857142856</v>
      </c>
      <c r="D107" s="36"/>
      <c r="E107" s="32">
        <f t="shared" si="12"/>
        <v>54.642768906250005</v>
      </c>
      <c r="F107" s="33">
        <f t="shared" si="13"/>
        <v>2.787896372767857</v>
      </c>
      <c r="G107" s="29">
        <f t="shared" si="14"/>
        <v>0.8878650868687442</v>
      </c>
    </row>
    <row r="108" spans="1:7" ht="12.75">
      <c r="A108" s="2" t="s">
        <v>80</v>
      </c>
      <c r="B108" s="7">
        <v>1</v>
      </c>
      <c r="C108" s="38">
        <v>0.009837962962962963</v>
      </c>
      <c r="D108" s="36"/>
      <c r="E108" s="32">
        <f t="shared" si="12"/>
        <v>15.612219687500001</v>
      </c>
      <c r="F108" s="33">
        <f t="shared" si="13"/>
        <v>1.535924390552662</v>
      </c>
      <c r="G108" s="29">
        <f t="shared" si="14"/>
        <v>0.4891478950804656</v>
      </c>
    </row>
    <row r="109" spans="1:7" ht="12.75">
      <c r="A109" s="2" t="s">
        <v>81</v>
      </c>
      <c r="B109" s="7">
        <v>2.25</v>
      </c>
      <c r="C109" s="38">
        <f>1/48+1/108</f>
        <v>0.03009259259259259</v>
      </c>
      <c r="D109" s="36"/>
      <c r="E109" s="32">
        <f t="shared" si="12"/>
        <v>35.127494296875</v>
      </c>
      <c r="F109" s="33">
        <f t="shared" si="13"/>
        <v>4.698121665219907</v>
      </c>
      <c r="G109" s="29">
        <f t="shared" si="14"/>
        <v>1.4962170908343653</v>
      </c>
    </row>
    <row r="110" spans="1:7" ht="12.75">
      <c r="A110" s="2" t="s">
        <v>11</v>
      </c>
      <c r="B110" s="7">
        <v>2.5</v>
      </c>
      <c r="C110" s="38">
        <f>1/48+1/108</f>
        <v>0.03009259259259259</v>
      </c>
      <c r="D110" s="36"/>
      <c r="E110" s="32">
        <f t="shared" si="12"/>
        <v>39.03054921875</v>
      </c>
      <c r="F110" s="33">
        <f t="shared" si="13"/>
        <v>4.698121665219907</v>
      </c>
      <c r="G110" s="29">
        <f t="shared" si="14"/>
        <v>1.4962170908343653</v>
      </c>
    </row>
    <row r="111" spans="1:7" ht="12.75">
      <c r="A111" s="2" t="s">
        <v>82</v>
      </c>
      <c r="B111" s="7">
        <v>4</v>
      </c>
      <c r="C111" s="38">
        <v>0.009837962962962963</v>
      </c>
      <c r="D111" s="36"/>
      <c r="E111" s="32">
        <f t="shared" si="12"/>
        <v>62.448878750000006</v>
      </c>
      <c r="F111" s="33">
        <f t="shared" si="13"/>
        <v>1.535924390552662</v>
      </c>
      <c r="G111" s="29">
        <f t="shared" si="14"/>
        <v>0.4891478950804656</v>
      </c>
    </row>
    <row r="112" spans="1:7" ht="12.75">
      <c r="A112" s="2" t="s">
        <v>83</v>
      </c>
      <c r="B112" s="7">
        <v>2.5</v>
      </c>
      <c r="C112" s="38">
        <v>0.026785714285714284</v>
      </c>
      <c r="D112" s="36"/>
      <c r="E112" s="32">
        <f t="shared" si="12"/>
        <v>39.03054921875</v>
      </c>
      <c r="F112" s="33">
        <f t="shared" si="13"/>
        <v>4.181844559151785</v>
      </c>
      <c r="G112" s="29">
        <f t="shared" si="14"/>
        <v>1.3317976303031163</v>
      </c>
    </row>
    <row r="113" spans="1:7" ht="12.75">
      <c r="A113" s="2" t="s">
        <v>84</v>
      </c>
      <c r="B113" s="7">
        <v>2.25</v>
      </c>
      <c r="C113" s="38">
        <v>0.006944444444444444</v>
      </c>
      <c r="D113" s="36"/>
      <c r="E113" s="32">
        <f t="shared" si="12"/>
        <v>35.127494296875</v>
      </c>
      <c r="F113" s="33">
        <f t="shared" si="13"/>
        <v>1.0841819227430554</v>
      </c>
      <c r="G113" s="29">
        <f t="shared" si="14"/>
        <v>0.3452808671156227</v>
      </c>
    </row>
    <row r="114" spans="1:7" ht="12.75">
      <c r="A114" s="2" t="s">
        <v>85</v>
      </c>
      <c r="B114" s="7">
        <v>2</v>
      </c>
      <c r="C114" s="38">
        <v>0.006944444444444444</v>
      </c>
      <c r="D114" s="36"/>
      <c r="E114" s="32">
        <f t="shared" si="12"/>
        <v>31.224439375000003</v>
      </c>
      <c r="F114" s="33">
        <f t="shared" si="13"/>
        <v>1.0841819227430554</v>
      </c>
      <c r="G114" s="29">
        <f t="shared" si="14"/>
        <v>0.3452808671156227</v>
      </c>
    </row>
    <row r="115" spans="1:7" ht="12.75">
      <c r="A115" s="2" t="s">
        <v>86</v>
      </c>
      <c r="B115" s="7">
        <v>8.5</v>
      </c>
      <c r="C115" s="38">
        <v>0.010416666666666666</v>
      </c>
      <c r="D115" s="36"/>
      <c r="E115" s="32">
        <f t="shared" si="12"/>
        <v>132.70386734375</v>
      </c>
      <c r="F115" s="33">
        <f t="shared" si="13"/>
        <v>1.6262728841145833</v>
      </c>
      <c r="G115" s="29">
        <f t="shared" si="14"/>
        <v>0.5179213006734341</v>
      </c>
    </row>
    <row r="116" spans="1:7" ht="12.75">
      <c r="A116" s="2" t="s">
        <v>14</v>
      </c>
      <c r="B116" s="7">
        <v>6.75</v>
      </c>
      <c r="C116" s="38">
        <v>0.008333333333333333</v>
      </c>
      <c r="D116" s="36"/>
      <c r="E116" s="32">
        <f t="shared" si="12"/>
        <v>105.382482890625</v>
      </c>
      <c r="F116" s="33">
        <f t="shared" si="13"/>
        <v>1.3010183072916666</v>
      </c>
      <c r="G116" s="29">
        <f t="shared" si="14"/>
        <v>0.4143370405387473</v>
      </c>
    </row>
    <row r="117" spans="1:7" ht="12.75">
      <c r="A117" s="2" t="s">
        <v>87</v>
      </c>
      <c r="B117" s="7">
        <v>9</v>
      </c>
      <c r="C117" s="38">
        <v>0.013227513227513227</v>
      </c>
      <c r="D117" s="36"/>
      <c r="E117" s="32">
        <f t="shared" si="12"/>
        <v>140.5099771875</v>
      </c>
      <c r="F117" s="33">
        <f t="shared" si="13"/>
        <v>2.0651084242724864</v>
      </c>
      <c r="G117" s="29">
        <f t="shared" si="14"/>
        <v>0.6576778421249957</v>
      </c>
    </row>
    <row r="118" spans="1:7" ht="12.75">
      <c r="A118" s="2" t="s">
        <v>68</v>
      </c>
      <c r="B118" s="7">
        <v>50</v>
      </c>
      <c r="C118" s="38">
        <v>0.003968253968253968</v>
      </c>
      <c r="D118" s="36"/>
      <c r="E118" s="32">
        <f t="shared" si="12"/>
        <v>780.6109843749999</v>
      </c>
      <c r="F118" s="33">
        <f t="shared" si="13"/>
        <v>0.619532527281746</v>
      </c>
      <c r="G118" s="29">
        <f t="shared" si="14"/>
        <v>0.19730335263749874</v>
      </c>
    </row>
    <row r="119" spans="1:7" ht="12.75">
      <c r="A119" s="2" t="s">
        <v>18</v>
      </c>
      <c r="B119" s="7">
        <v>0.125</v>
      </c>
      <c r="C119" s="38">
        <f>1/72+1/252</f>
        <v>0.017857142857142856</v>
      </c>
      <c r="D119" s="36"/>
      <c r="E119" s="32">
        <f t="shared" si="12"/>
        <v>1.9515274609375002</v>
      </c>
      <c r="F119" s="33">
        <f t="shared" si="13"/>
        <v>2.787896372767857</v>
      </c>
      <c r="G119" s="29">
        <f t="shared" si="14"/>
        <v>0.8878650868687442</v>
      </c>
    </row>
    <row r="120" spans="1:7" ht="12.75">
      <c r="A120" s="2" t="s">
        <v>88</v>
      </c>
      <c r="B120" s="7">
        <v>9</v>
      </c>
      <c r="C120" s="38">
        <v>0.007575757575757576</v>
      </c>
      <c r="D120" s="36"/>
      <c r="E120" s="32">
        <f t="shared" si="12"/>
        <v>140.5099771875</v>
      </c>
      <c r="F120" s="33">
        <f t="shared" si="13"/>
        <v>1.182743915719697</v>
      </c>
      <c r="G120" s="29">
        <f t="shared" si="14"/>
        <v>0.37667003685340666</v>
      </c>
    </row>
    <row r="121" spans="1:7" ht="12.75">
      <c r="A121" s="2" t="s">
        <v>89</v>
      </c>
      <c r="B121" s="7">
        <v>1</v>
      </c>
      <c r="C121" s="38">
        <v>0.007575757575757576</v>
      </c>
      <c r="D121" s="36"/>
      <c r="E121" s="32">
        <f t="shared" si="12"/>
        <v>15.612219687500001</v>
      </c>
      <c r="F121" s="33">
        <f t="shared" si="13"/>
        <v>1.182743915719697</v>
      </c>
      <c r="G121" s="29">
        <f t="shared" si="14"/>
        <v>0.37667003685340666</v>
      </c>
    </row>
    <row r="122" spans="1:7" ht="12.75">
      <c r="A122" s="2" t="s">
        <v>90</v>
      </c>
      <c r="B122" s="7">
        <v>8</v>
      </c>
      <c r="C122" s="38">
        <v>0.003472222222222222</v>
      </c>
      <c r="D122" s="36"/>
      <c r="E122" s="32">
        <f t="shared" si="12"/>
        <v>124.89775750000001</v>
      </c>
      <c r="F122" s="33">
        <f t="shared" si="13"/>
        <v>0.5420909613715277</v>
      </c>
      <c r="G122" s="29">
        <f t="shared" si="14"/>
        <v>0.17264043355781136</v>
      </c>
    </row>
    <row r="123" spans="1:7" ht="12.75">
      <c r="A123" s="2" t="s">
        <v>91</v>
      </c>
      <c r="B123" s="7">
        <v>0.875</v>
      </c>
      <c r="C123" s="38">
        <v>0.003472222222222222</v>
      </c>
      <c r="D123" s="36"/>
      <c r="E123" s="32">
        <f t="shared" si="12"/>
        <v>13.660692226562501</v>
      </c>
      <c r="F123" s="33">
        <f t="shared" si="13"/>
        <v>0.5420909613715277</v>
      </c>
      <c r="G123" s="29">
        <f t="shared" si="14"/>
        <v>0.17264043355781136</v>
      </c>
    </row>
    <row r="124" spans="1:7" ht="12.75">
      <c r="A124" s="2" t="s">
        <v>92</v>
      </c>
      <c r="B124" s="7">
        <v>2.75</v>
      </c>
      <c r="C124" s="38">
        <f>1/108+1/168</f>
        <v>0.01521164021164021</v>
      </c>
      <c r="D124" s="36"/>
      <c r="E124" s="32">
        <f t="shared" si="12"/>
        <v>42.933604140625</v>
      </c>
      <c r="F124" s="33">
        <f t="shared" si="13"/>
        <v>2.3748746879133593</v>
      </c>
      <c r="G124" s="29">
        <f t="shared" si="14"/>
        <v>0.756329518443745</v>
      </c>
    </row>
    <row r="125" spans="1:7" ht="12.75">
      <c r="A125" s="2" t="s">
        <v>93</v>
      </c>
      <c r="B125" s="7">
        <v>5</v>
      </c>
      <c r="C125" s="38">
        <v>0.00641025641025641</v>
      </c>
      <c r="D125" s="36"/>
      <c r="E125" s="32">
        <f t="shared" si="12"/>
        <v>78.0610984375</v>
      </c>
      <c r="F125" s="33">
        <f t="shared" si="13"/>
        <v>1.000783313301282</v>
      </c>
      <c r="G125" s="29">
        <f t="shared" si="14"/>
        <v>0.318720800414421</v>
      </c>
    </row>
    <row r="126" spans="1:7" ht="12.75">
      <c r="A126" s="2" t="s">
        <v>94</v>
      </c>
      <c r="B126" s="7">
        <v>7</v>
      </c>
      <c r="C126" s="38">
        <v>0.008333333333333333</v>
      </c>
      <c r="D126" s="36"/>
      <c r="E126" s="32">
        <f t="shared" si="12"/>
        <v>109.28553781250001</v>
      </c>
      <c r="F126" s="33">
        <f t="shared" si="13"/>
        <v>1.3010183072916666</v>
      </c>
      <c r="G126" s="29">
        <f t="shared" si="14"/>
        <v>0.4143370405387473</v>
      </c>
    </row>
    <row r="127" spans="1:7" ht="12.75">
      <c r="A127" s="2" t="s">
        <v>95</v>
      </c>
      <c r="B127" s="7">
        <v>5.5</v>
      </c>
      <c r="C127" s="38">
        <v>0.006944444444444444</v>
      </c>
      <c r="D127" s="36"/>
      <c r="E127" s="32">
        <f t="shared" si="12"/>
        <v>85.86720828125</v>
      </c>
      <c r="F127" s="33">
        <f t="shared" si="13"/>
        <v>1.0841819227430554</v>
      </c>
      <c r="G127" s="29">
        <f t="shared" si="14"/>
        <v>0.3452808671156227</v>
      </c>
    </row>
    <row r="128" spans="1:7" ht="12.75">
      <c r="A128" s="2" t="s">
        <v>96</v>
      </c>
      <c r="B128" s="7">
        <v>0.5</v>
      </c>
      <c r="C128" s="38">
        <v>0.009259259259259259</v>
      </c>
      <c r="D128" s="36"/>
      <c r="E128" s="32">
        <f t="shared" si="12"/>
        <v>7.806109843750001</v>
      </c>
      <c r="F128" s="33">
        <f t="shared" si="13"/>
        <v>1.4455758969907406</v>
      </c>
      <c r="G128" s="29">
        <f t="shared" si="14"/>
        <v>0.460374489487497</v>
      </c>
    </row>
    <row r="129" spans="1:7" ht="12.75">
      <c r="A129" s="2" t="s">
        <v>97</v>
      </c>
      <c r="B129" s="7">
        <v>2.5</v>
      </c>
      <c r="C129" s="38">
        <v>0.009259259259259259</v>
      </c>
      <c r="D129" s="36"/>
      <c r="E129" s="32">
        <f t="shared" si="12"/>
        <v>39.03054921875</v>
      </c>
      <c r="F129" s="33">
        <f t="shared" si="13"/>
        <v>1.4455758969907406</v>
      </c>
      <c r="G129" s="29">
        <f t="shared" si="14"/>
        <v>0.460374489487497</v>
      </c>
    </row>
    <row r="130" spans="1:7" ht="12.75">
      <c r="A130" s="2" t="s">
        <v>98</v>
      </c>
      <c r="B130" s="7">
        <v>0.875</v>
      </c>
      <c r="C130" s="38">
        <v>0.004629629629629629</v>
      </c>
      <c r="D130" s="36"/>
      <c r="E130" s="32">
        <f t="shared" si="12"/>
        <v>13.660692226562501</v>
      </c>
      <c r="F130" s="33">
        <f t="shared" si="13"/>
        <v>0.7227879484953703</v>
      </c>
      <c r="G130" s="29">
        <f t="shared" si="14"/>
        <v>0.2301872447437485</v>
      </c>
    </row>
    <row r="131" spans="1:7" ht="12.75">
      <c r="A131" s="2" t="s">
        <v>99</v>
      </c>
      <c r="B131" s="7">
        <v>0.25</v>
      </c>
      <c r="C131" s="38">
        <v>0.008333333333333333</v>
      </c>
      <c r="D131" s="36"/>
      <c r="E131" s="32">
        <f t="shared" si="12"/>
        <v>3.9030549218750004</v>
      </c>
      <c r="F131" s="33">
        <f t="shared" si="13"/>
        <v>1.3010183072916666</v>
      </c>
      <c r="G131" s="29">
        <f t="shared" si="14"/>
        <v>0.4143370405387473</v>
      </c>
    </row>
    <row r="132" spans="1:7" ht="12.75">
      <c r="A132" s="2" t="s">
        <v>66</v>
      </c>
      <c r="B132" s="7">
        <v>6</v>
      </c>
      <c r="C132" s="38">
        <v>0.008333333333333333</v>
      </c>
      <c r="D132" s="36"/>
      <c r="E132" s="32">
        <f t="shared" si="12"/>
        <v>93.673318125</v>
      </c>
      <c r="F132" s="33">
        <f t="shared" si="13"/>
        <v>1.3010183072916666</v>
      </c>
      <c r="G132" s="29">
        <f t="shared" si="14"/>
        <v>0.4143370405387473</v>
      </c>
    </row>
    <row r="133" spans="1:7" ht="12.75">
      <c r="A133" s="2" t="s">
        <v>100</v>
      </c>
      <c r="B133" s="7">
        <v>5</v>
      </c>
      <c r="C133" s="38">
        <v>0.008333333333333333</v>
      </c>
      <c r="D133" s="36"/>
      <c r="E133" s="32">
        <f t="shared" si="12"/>
        <v>78.0610984375</v>
      </c>
      <c r="F133" s="33">
        <f t="shared" si="13"/>
        <v>1.3010183072916666</v>
      </c>
      <c r="G133" s="29">
        <f t="shared" si="14"/>
        <v>0.4143370405387473</v>
      </c>
    </row>
    <row r="134" spans="1:7" ht="12.75">
      <c r="A134" s="2" t="s">
        <v>57</v>
      </c>
      <c r="B134" s="7">
        <v>6.5</v>
      </c>
      <c r="C134" s="38">
        <v>0.008333333333333333</v>
      </c>
      <c r="D134" s="36"/>
      <c r="E134" s="32">
        <f t="shared" si="12"/>
        <v>101.47942796875</v>
      </c>
      <c r="F134" s="33">
        <f t="shared" si="13"/>
        <v>1.3010183072916666</v>
      </c>
      <c r="G134" s="29">
        <f t="shared" si="14"/>
        <v>0.4143370405387473</v>
      </c>
    </row>
    <row r="135" spans="1:7" ht="12.75">
      <c r="A135" s="2" t="s">
        <v>29</v>
      </c>
      <c r="B135" s="7">
        <v>6</v>
      </c>
      <c r="C135" s="38">
        <v>0.011904761904761904</v>
      </c>
      <c r="D135" s="36"/>
      <c r="E135" s="32">
        <f t="shared" si="12"/>
        <v>93.673318125</v>
      </c>
      <c r="F135" s="33">
        <f t="shared" si="13"/>
        <v>1.8585975818452378</v>
      </c>
      <c r="G135" s="29">
        <f t="shared" si="14"/>
        <v>0.5919100579124961</v>
      </c>
    </row>
    <row r="136" spans="1:7" ht="12.75">
      <c r="A136" s="2" t="s">
        <v>101</v>
      </c>
      <c r="B136" s="7">
        <v>4.5</v>
      </c>
      <c r="C136" s="38">
        <v>0.011904761904761904</v>
      </c>
      <c r="D136" s="36"/>
      <c r="E136" s="32">
        <f t="shared" si="12"/>
        <v>70.25498859375</v>
      </c>
      <c r="F136" s="33">
        <f t="shared" si="13"/>
        <v>1.8585975818452378</v>
      </c>
      <c r="G136" s="29">
        <f t="shared" si="14"/>
        <v>0.5919100579124961</v>
      </c>
    </row>
    <row r="137" spans="1:7" ht="12.75">
      <c r="A137" s="2" t="s">
        <v>102</v>
      </c>
      <c r="B137" s="7">
        <v>6.125</v>
      </c>
      <c r="C137" s="38">
        <v>0.046052631578947366</v>
      </c>
      <c r="D137" s="36"/>
      <c r="E137" s="32">
        <f t="shared" si="12"/>
        <v>95.6248455859375</v>
      </c>
      <c r="F137" s="33">
        <f t="shared" si="13"/>
        <v>7.189838013980262</v>
      </c>
      <c r="G137" s="29">
        <f t="shared" si="14"/>
        <v>2.289757329293077</v>
      </c>
    </row>
    <row r="138" spans="1:7" ht="12.75">
      <c r="A138" s="2" t="s">
        <v>103</v>
      </c>
      <c r="B138" s="7">
        <v>6</v>
      </c>
      <c r="C138" s="38">
        <v>0.008333333333333333</v>
      </c>
      <c r="D138" s="36"/>
      <c r="E138" s="32">
        <f t="shared" si="12"/>
        <v>93.673318125</v>
      </c>
      <c r="F138" s="33">
        <f t="shared" si="13"/>
        <v>1.3010183072916666</v>
      </c>
      <c r="G138" s="29">
        <f t="shared" si="14"/>
        <v>0.4143370405387473</v>
      </c>
    </row>
    <row r="139" spans="1:7" ht="12.75">
      <c r="A139" s="2" t="s">
        <v>104</v>
      </c>
      <c r="B139" s="7">
        <v>4</v>
      </c>
      <c r="C139" s="38">
        <v>0.006944444444444444</v>
      </c>
      <c r="D139" s="36"/>
      <c r="E139" s="32">
        <f aca="true" t="shared" si="15" ref="E139:E167">$F$7*B139/$F$10*100</f>
        <v>62.448878750000006</v>
      </c>
      <c r="F139" s="33">
        <f aca="true" t="shared" si="16" ref="F139:F160">$F$7*C139/$F$10*1000</f>
        <v>1.0841819227430554</v>
      </c>
      <c r="G139" s="29">
        <f t="shared" si="14"/>
        <v>0.3452808671156227</v>
      </c>
    </row>
    <row r="140" spans="1:7" ht="12.75">
      <c r="A140" s="9" t="s">
        <v>105</v>
      </c>
      <c r="B140" s="7">
        <v>4</v>
      </c>
      <c r="C140" s="38">
        <v>0.005952380952380952</v>
      </c>
      <c r="D140" s="36"/>
      <c r="E140" s="32">
        <f t="shared" si="15"/>
        <v>62.448878750000006</v>
      </c>
      <c r="F140" s="33">
        <f t="shared" si="16"/>
        <v>0.9292987909226189</v>
      </c>
      <c r="G140" s="29">
        <f t="shared" si="14"/>
        <v>0.29595502895624803</v>
      </c>
    </row>
    <row r="141" spans="1:7" ht="12.75">
      <c r="A141" s="9" t="s">
        <v>70</v>
      </c>
      <c r="B141" s="7">
        <v>3.5</v>
      </c>
      <c r="C141" s="38">
        <v>0.008333333333333333</v>
      </c>
      <c r="D141" s="36"/>
      <c r="E141" s="32">
        <f t="shared" si="15"/>
        <v>54.642768906250005</v>
      </c>
      <c r="F141" s="33">
        <f t="shared" si="16"/>
        <v>1.3010183072916666</v>
      </c>
      <c r="G141" s="29">
        <f t="shared" si="14"/>
        <v>0.4143370405387473</v>
      </c>
    </row>
    <row r="142" spans="1:7" ht="12.75">
      <c r="A142" s="9" t="s">
        <v>106</v>
      </c>
      <c r="B142" s="7">
        <v>0.5</v>
      </c>
      <c r="C142" s="38">
        <v>0.008333333333333333</v>
      </c>
      <c r="D142" s="36"/>
      <c r="E142" s="32">
        <f t="shared" si="15"/>
        <v>7.806109843750001</v>
      </c>
      <c r="F142" s="33">
        <f t="shared" si="16"/>
        <v>1.3010183072916666</v>
      </c>
      <c r="G142" s="29">
        <f t="shared" si="14"/>
        <v>0.4143370405387473</v>
      </c>
    </row>
    <row r="143" spans="1:7" ht="12.75">
      <c r="A143" s="9" t="s">
        <v>107</v>
      </c>
      <c r="B143" s="7">
        <v>2.5</v>
      </c>
      <c r="C143" s="38">
        <f>1/108+1/156</f>
        <v>0.015669515669515667</v>
      </c>
      <c r="D143" s="36"/>
      <c r="E143" s="32">
        <f t="shared" si="15"/>
        <v>39.03054921875</v>
      </c>
      <c r="F143" s="33">
        <f t="shared" si="16"/>
        <v>2.4463592102920226</v>
      </c>
      <c r="G143" s="29">
        <f t="shared" si="14"/>
        <v>0.779095289901918</v>
      </c>
    </row>
    <row r="144" spans="1:7" ht="12.75">
      <c r="A144" s="9" t="s">
        <v>108</v>
      </c>
      <c r="B144" s="7">
        <v>0.3333333333333333</v>
      </c>
      <c r="C144" s="38">
        <f>1/108+1/156</f>
        <v>0.015669515669515667</v>
      </c>
      <c r="D144" s="36"/>
      <c r="E144" s="32">
        <f t="shared" si="15"/>
        <v>5.204073229166666</v>
      </c>
      <c r="F144" s="33">
        <f t="shared" si="16"/>
        <v>2.4463592102920226</v>
      </c>
      <c r="G144" s="29">
        <f t="shared" si="14"/>
        <v>0.779095289901918</v>
      </c>
    </row>
    <row r="145" spans="1:7" ht="12.75">
      <c r="A145" s="9" t="s">
        <v>40</v>
      </c>
      <c r="B145" s="7">
        <v>3.5</v>
      </c>
      <c r="C145" s="38">
        <v>0.00641025641025641</v>
      </c>
      <c r="D145" s="36"/>
      <c r="E145" s="32">
        <f t="shared" si="15"/>
        <v>54.642768906250005</v>
      </c>
      <c r="F145" s="33">
        <f t="shared" si="16"/>
        <v>1.000783313301282</v>
      </c>
      <c r="G145" s="29">
        <f t="shared" si="14"/>
        <v>0.318720800414421</v>
      </c>
    </row>
    <row r="146" spans="1:7" ht="12.75">
      <c r="A146" s="9" t="s">
        <v>109</v>
      </c>
      <c r="B146" s="7">
        <v>3.5</v>
      </c>
      <c r="C146" s="38">
        <v>0.00641025641025641</v>
      </c>
      <c r="D146" s="36"/>
      <c r="E146" s="32">
        <f t="shared" si="15"/>
        <v>54.642768906250005</v>
      </c>
      <c r="F146" s="33">
        <f t="shared" si="16"/>
        <v>1.000783313301282</v>
      </c>
      <c r="G146" s="29">
        <f t="shared" si="14"/>
        <v>0.318720800414421</v>
      </c>
    </row>
    <row r="147" spans="1:7" ht="12.75">
      <c r="A147" s="9" t="s">
        <v>110</v>
      </c>
      <c r="B147" s="7">
        <v>3.5</v>
      </c>
      <c r="C147" s="38">
        <v>0.00641025641025641</v>
      </c>
      <c r="D147" s="36"/>
      <c r="E147" s="32">
        <f t="shared" si="15"/>
        <v>54.642768906250005</v>
      </c>
      <c r="F147" s="33">
        <f t="shared" si="16"/>
        <v>1.000783313301282</v>
      </c>
      <c r="G147" s="29">
        <f t="shared" si="14"/>
        <v>0.318720800414421</v>
      </c>
    </row>
    <row r="148" spans="1:7" ht="12.75">
      <c r="A148" s="9" t="s">
        <v>111</v>
      </c>
      <c r="B148" s="7">
        <v>5</v>
      </c>
      <c r="C148" s="38">
        <v>0.008333333333333333</v>
      </c>
      <c r="D148" s="36"/>
      <c r="E148" s="32">
        <f t="shared" si="15"/>
        <v>78.0610984375</v>
      </c>
      <c r="F148" s="33">
        <f t="shared" si="16"/>
        <v>1.3010183072916666</v>
      </c>
      <c r="G148" s="29">
        <f t="shared" si="14"/>
        <v>0.4143370405387473</v>
      </c>
    </row>
    <row r="149" spans="1:7" ht="12.75">
      <c r="A149" s="9" t="s">
        <v>112</v>
      </c>
      <c r="B149" s="7">
        <v>5.5</v>
      </c>
      <c r="C149" s="38">
        <v>0.020833333333333332</v>
      </c>
      <c r="D149" s="36"/>
      <c r="E149" s="32">
        <f t="shared" si="15"/>
        <v>85.86720828125</v>
      </c>
      <c r="F149" s="33">
        <f t="shared" si="16"/>
        <v>3.2525457682291665</v>
      </c>
      <c r="G149" s="29">
        <f t="shared" si="14"/>
        <v>1.0358426013468682</v>
      </c>
    </row>
    <row r="150" spans="1:7" ht="12.75">
      <c r="A150" s="9" t="s">
        <v>113</v>
      </c>
      <c r="B150" s="7">
        <v>0.5</v>
      </c>
      <c r="C150" s="38">
        <v>0.011904761904761904</v>
      </c>
      <c r="D150" s="36"/>
      <c r="E150" s="32">
        <f t="shared" si="15"/>
        <v>7.806109843750001</v>
      </c>
      <c r="F150" s="33">
        <f t="shared" si="16"/>
        <v>1.8585975818452378</v>
      </c>
      <c r="G150" s="29">
        <f t="shared" si="14"/>
        <v>0.5919100579124961</v>
      </c>
    </row>
    <row r="151" spans="1:7" ht="12.75">
      <c r="A151" s="9" t="s">
        <v>114</v>
      </c>
      <c r="B151" s="7">
        <v>1.5</v>
      </c>
      <c r="C151" s="38">
        <f>1/72+1/252</f>
        <v>0.017857142857142856</v>
      </c>
      <c r="D151" s="36"/>
      <c r="E151" s="32">
        <f t="shared" si="15"/>
        <v>23.41832953125</v>
      </c>
      <c r="F151" s="33">
        <f t="shared" si="16"/>
        <v>2.787896372767857</v>
      </c>
      <c r="G151" s="29">
        <f t="shared" si="14"/>
        <v>0.8878650868687442</v>
      </c>
    </row>
    <row r="152" spans="1:7" ht="12.75">
      <c r="A152" s="9" t="s">
        <v>115</v>
      </c>
      <c r="B152" s="7">
        <v>1.3333333333333333</v>
      </c>
      <c r="C152" s="38">
        <f>1/72+1/252</f>
        <v>0.017857142857142856</v>
      </c>
      <c r="D152" s="36"/>
      <c r="E152" s="32">
        <f t="shared" si="15"/>
        <v>20.816292916666665</v>
      </c>
      <c r="F152" s="33">
        <f t="shared" si="16"/>
        <v>2.787896372767857</v>
      </c>
      <c r="G152" s="29">
        <f t="shared" si="14"/>
        <v>0.8878650868687442</v>
      </c>
    </row>
    <row r="153" spans="1:7" ht="12.75">
      <c r="A153" s="9" t="s">
        <v>116</v>
      </c>
      <c r="B153" s="7">
        <v>7.25</v>
      </c>
      <c r="C153" s="38">
        <v>0.010416666666666666</v>
      </c>
      <c r="D153" s="36"/>
      <c r="E153" s="32">
        <f t="shared" si="15"/>
        <v>113.18859273437498</v>
      </c>
      <c r="F153" s="33">
        <f t="shared" si="16"/>
        <v>1.6262728841145833</v>
      </c>
      <c r="G153" s="29">
        <f t="shared" si="14"/>
        <v>0.5179213006734341</v>
      </c>
    </row>
    <row r="154" spans="1:7" ht="12.75">
      <c r="A154" s="9" t="s">
        <v>117</v>
      </c>
      <c r="B154" s="7">
        <v>0.3333333333333333</v>
      </c>
      <c r="C154" s="38">
        <f>1/108+1/156</f>
        <v>0.015669515669515667</v>
      </c>
      <c r="D154" s="36"/>
      <c r="E154" s="32">
        <f t="shared" si="15"/>
        <v>5.204073229166666</v>
      </c>
      <c r="F154" s="33">
        <f t="shared" si="16"/>
        <v>2.4463592102920226</v>
      </c>
      <c r="G154" s="29">
        <f t="shared" si="14"/>
        <v>0.779095289901918</v>
      </c>
    </row>
    <row r="155" spans="1:7" ht="12.75">
      <c r="A155" s="9" t="s">
        <v>118</v>
      </c>
      <c r="B155" s="7">
        <v>0.3333333333333333</v>
      </c>
      <c r="C155" s="38">
        <v>0.00641025641025641</v>
      </c>
      <c r="D155" s="36"/>
      <c r="E155" s="32">
        <f t="shared" si="15"/>
        <v>5.204073229166666</v>
      </c>
      <c r="F155" s="33">
        <f t="shared" si="16"/>
        <v>1.000783313301282</v>
      </c>
      <c r="G155" s="29">
        <f t="shared" si="14"/>
        <v>0.318720800414421</v>
      </c>
    </row>
    <row r="156" spans="1:7" ht="12.75">
      <c r="A156" s="9" t="s">
        <v>119</v>
      </c>
      <c r="B156" s="7">
        <v>0.5</v>
      </c>
      <c r="C156" s="38">
        <v>0.005208333333333333</v>
      </c>
      <c r="D156" s="36"/>
      <c r="E156" s="32">
        <f t="shared" si="15"/>
        <v>7.806109843750001</v>
      </c>
      <c r="F156" s="33">
        <f t="shared" si="16"/>
        <v>0.8131364420572916</v>
      </c>
      <c r="G156" s="29">
        <f t="shared" si="14"/>
        <v>0.25896065033671706</v>
      </c>
    </row>
    <row r="157" spans="1:7" ht="12.75">
      <c r="A157" s="9" t="s">
        <v>42</v>
      </c>
      <c r="B157" s="7">
        <v>18</v>
      </c>
      <c r="C157" s="38">
        <v>0.003968253968253968</v>
      </c>
      <c r="D157" s="36"/>
      <c r="E157" s="32">
        <f t="shared" si="15"/>
        <v>281.019954375</v>
      </c>
      <c r="F157" s="33">
        <f t="shared" si="16"/>
        <v>0.619532527281746</v>
      </c>
      <c r="G157" s="29">
        <f t="shared" si="14"/>
        <v>0.19730335263749874</v>
      </c>
    </row>
    <row r="158" spans="1:7" ht="12.75">
      <c r="A158" s="9" t="s">
        <v>120</v>
      </c>
      <c r="B158" s="7">
        <v>20</v>
      </c>
      <c r="C158" s="38">
        <v>0.003968253968253968</v>
      </c>
      <c r="D158" s="36"/>
      <c r="E158" s="32">
        <f t="shared" si="15"/>
        <v>312.24439375</v>
      </c>
      <c r="F158" s="33">
        <f t="shared" si="16"/>
        <v>0.619532527281746</v>
      </c>
      <c r="G158" s="29">
        <f t="shared" si="14"/>
        <v>0.19730335263749874</v>
      </c>
    </row>
    <row r="159" spans="1:7" ht="12.75">
      <c r="A159" s="9" t="s">
        <v>54</v>
      </c>
      <c r="B159" s="7">
        <v>4.75</v>
      </c>
      <c r="C159" s="38">
        <v>0.004629629629629629</v>
      </c>
      <c r="D159" s="36"/>
      <c r="E159" s="32">
        <f t="shared" si="15"/>
        <v>74.15804351562501</v>
      </c>
      <c r="F159" s="33">
        <f t="shared" si="16"/>
        <v>0.7227879484953703</v>
      </c>
      <c r="G159" s="29">
        <f t="shared" si="14"/>
        <v>0.2301872447437485</v>
      </c>
    </row>
    <row r="160" spans="1:7" ht="12.75">
      <c r="A160" s="9" t="s">
        <v>55</v>
      </c>
      <c r="B160" s="7">
        <v>2.25</v>
      </c>
      <c r="C160" s="38">
        <v>0.005208333333333333</v>
      </c>
      <c r="D160" s="36"/>
      <c r="E160" s="32">
        <f t="shared" si="15"/>
        <v>35.127494296875</v>
      </c>
      <c r="F160" s="33">
        <f t="shared" si="16"/>
        <v>0.8131364420572916</v>
      </c>
      <c r="G160" s="29">
        <f t="shared" si="14"/>
        <v>0.25896065033671706</v>
      </c>
    </row>
    <row r="161" spans="1:7" ht="12.75">
      <c r="A161" s="9" t="s">
        <v>43</v>
      </c>
      <c r="B161" s="7">
        <v>150</v>
      </c>
      <c r="C161" s="38"/>
      <c r="D161" s="36">
        <v>10</v>
      </c>
      <c r="E161" s="32">
        <f t="shared" si="15"/>
        <v>2341.8329531249997</v>
      </c>
      <c r="F161" s="33">
        <f aca="true" t="shared" si="17" ref="F161:F167">$D$5*D161/$F$10</f>
        <v>0.03133095833333333</v>
      </c>
      <c r="G161" s="29">
        <f t="shared" si="14"/>
        <v>0.00997801220806794</v>
      </c>
    </row>
    <row r="162" spans="1:7" ht="12.75">
      <c r="A162" s="9" t="s">
        <v>44</v>
      </c>
      <c r="B162" s="7">
        <v>7</v>
      </c>
      <c r="C162" s="38"/>
      <c r="D162" s="36">
        <v>10</v>
      </c>
      <c r="E162" s="32">
        <f t="shared" si="15"/>
        <v>109.28553781250001</v>
      </c>
      <c r="F162" s="33">
        <f t="shared" si="17"/>
        <v>0.03133095833333333</v>
      </c>
      <c r="G162" s="29">
        <f t="shared" si="14"/>
        <v>0.00997801220806794</v>
      </c>
    </row>
    <row r="163" spans="1:7" ht="12.75">
      <c r="A163" s="9" t="s">
        <v>46</v>
      </c>
      <c r="B163" s="7">
        <v>67</v>
      </c>
      <c r="C163" s="38"/>
      <c r="D163" s="36">
        <v>10</v>
      </c>
      <c r="E163" s="32">
        <f t="shared" si="15"/>
        <v>1046.0187190625</v>
      </c>
      <c r="F163" s="33">
        <f t="shared" si="17"/>
        <v>0.03133095833333333</v>
      </c>
      <c r="G163" s="29">
        <f t="shared" si="14"/>
        <v>0.00997801220806794</v>
      </c>
    </row>
    <row r="164" spans="1:7" ht="12.75">
      <c r="A164" s="9" t="s">
        <v>45</v>
      </c>
      <c r="B164" s="7">
        <v>11</v>
      </c>
      <c r="C164" s="38"/>
      <c r="D164" s="36">
        <v>5</v>
      </c>
      <c r="E164" s="32">
        <f t="shared" si="15"/>
        <v>171.7344165625</v>
      </c>
      <c r="F164" s="33">
        <f t="shared" si="17"/>
        <v>0.015665479166666666</v>
      </c>
      <c r="G164" s="29">
        <f t="shared" si="14"/>
        <v>0.00498900610403397</v>
      </c>
    </row>
    <row r="165" spans="1:7" ht="12.75">
      <c r="A165" s="9" t="s">
        <v>121</v>
      </c>
      <c r="B165" s="7">
        <v>700</v>
      </c>
      <c r="C165" s="38"/>
      <c r="D165" s="36">
        <v>10</v>
      </c>
      <c r="E165" s="32">
        <f t="shared" si="15"/>
        <v>10928.553781249999</v>
      </c>
      <c r="F165" s="33">
        <f t="shared" si="17"/>
        <v>0.03133095833333333</v>
      </c>
      <c r="G165" s="29">
        <f t="shared" si="14"/>
        <v>0.00997801220806794</v>
      </c>
    </row>
    <row r="166" spans="1:7" ht="12.75">
      <c r="A166" s="9" t="s">
        <v>122</v>
      </c>
      <c r="B166" s="7">
        <v>52</v>
      </c>
      <c r="C166" s="38"/>
      <c r="D166" s="36">
        <v>10</v>
      </c>
      <c r="E166" s="32">
        <f t="shared" si="15"/>
        <v>811.83542375</v>
      </c>
      <c r="F166" s="33">
        <f t="shared" si="17"/>
        <v>0.03133095833333333</v>
      </c>
      <c r="G166" s="29">
        <f t="shared" si="14"/>
        <v>0.00997801220806794</v>
      </c>
    </row>
    <row r="167" spans="1:7" ht="12.75">
      <c r="A167" s="9" t="s">
        <v>50</v>
      </c>
      <c r="B167" s="7">
        <v>97</v>
      </c>
      <c r="C167" s="38"/>
      <c r="D167" s="36">
        <v>2</v>
      </c>
      <c r="E167" s="32">
        <f t="shared" si="15"/>
        <v>1514.3853096874998</v>
      </c>
      <c r="F167" s="33">
        <f t="shared" si="17"/>
        <v>0.006266191666666667</v>
      </c>
      <c r="G167" s="29">
        <f t="shared" si="14"/>
        <v>0.001995602441613588</v>
      </c>
    </row>
    <row r="168" spans="2:7" ht="12.75">
      <c r="B168" s="7"/>
      <c r="C168" s="38"/>
      <c r="D168" s="36"/>
      <c r="E168" s="32"/>
      <c r="F168" s="33"/>
      <c r="G168" s="29"/>
    </row>
    <row r="169" spans="1:7" ht="12.75">
      <c r="A169" s="25" t="s">
        <v>217</v>
      </c>
      <c r="B169" s="7"/>
      <c r="C169" s="38"/>
      <c r="D169" s="36"/>
      <c r="E169" s="32"/>
      <c r="F169" s="33"/>
      <c r="G169" s="29"/>
    </row>
    <row r="170" spans="2:7" ht="12.75">
      <c r="B170" s="7"/>
      <c r="C170" s="38"/>
      <c r="D170" s="36"/>
      <c r="E170" s="32"/>
      <c r="F170" s="33"/>
      <c r="G170" s="29"/>
    </row>
    <row r="171" spans="1:7" ht="12.75">
      <c r="A171" t="s">
        <v>123</v>
      </c>
      <c r="B171" s="7">
        <v>1.5</v>
      </c>
      <c r="C171" s="38">
        <v>0.008333333333333333</v>
      </c>
      <c r="D171" s="36"/>
      <c r="E171" s="32">
        <f aca="true" t="shared" si="18" ref="E171:E177">$F$7*B171/$F$10*100</f>
        <v>23.41832953125</v>
      </c>
      <c r="F171" s="33">
        <f aca="true" t="shared" si="19" ref="F171:F177">$F$7*C171/$F$10*1000</f>
        <v>1.3010183072916666</v>
      </c>
      <c r="G171" s="29">
        <f aca="true" t="shared" si="20" ref="G171:G186">F171/3.14</f>
        <v>0.4143370405387473</v>
      </c>
    </row>
    <row r="172" spans="1:7" ht="12.75">
      <c r="A172" t="s">
        <v>124</v>
      </c>
      <c r="B172" s="7">
        <v>0.875</v>
      </c>
      <c r="C172" s="38">
        <v>0.004629629629629629</v>
      </c>
      <c r="D172" s="36"/>
      <c r="E172" s="32">
        <f t="shared" si="18"/>
        <v>13.660692226562501</v>
      </c>
      <c r="F172" s="33">
        <f t="shared" si="19"/>
        <v>0.7227879484953703</v>
      </c>
      <c r="G172" s="29">
        <f t="shared" si="20"/>
        <v>0.2301872447437485</v>
      </c>
    </row>
    <row r="173" spans="1:7" ht="12.75">
      <c r="A173" t="s">
        <v>53</v>
      </c>
      <c r="B173" s="7">
        <v>0.5</v>
      </c>
      <c r="C173" s="38">
        <v>0.005952380952380952</v>
      </c>
      <c r="D173" s="36"/>
      <c r="E173" s="32">
        <f t="shared" si="18"/>
        <v>7.806109843750001</v>
      </c>
      <c r="F173" s="33">
        <f t="shared" si="19"/>
        <v>0.9292987909226189</v>
      </c>
      <c r="G173" s="29">
        <f t="shared" si="20"/>
        <v>0.29595502895624803</v>
      </c>
    </row>
    <row r="174" spans="1:7" ht="12.75">
      <c r="A174" t="s">
        <v>15</v>
      </c>
      <c r="B174" s="7">
        <v>4</v>
      </c>
      <c r="C174" s="38">
        <v>0.008333333333333333</v>
      </c>
      <c r="D174" s="36"/>
      <c r="E174" s="32">
        <f t="shared" si="18"/>
        <v>62.448878750000006</v>
      </c>
      <c r="F174" s="33">
        <f t="shared" si="19"/>
        <v>1.3010183072916666</v>
      </c>
      <c r="G174" s="29">
        <f t="shared" si="20"/>
        <v>0.4143370405387473</v>
      </c>
    </row>
    <row r="175" spans="1:7" ht="12.75">
      <c r="A175" t="s">
        <v>29</v>
      </c>
      <c r="B175" s="7">
        <v>1.25</v>
      </c>
      <c r="C175" s="38">
        <v>0.00641025641025641</v>
      </c>
      <c r="D175" s="36"/>
      <c r="E175" s="32">
        <f t="shared" si="18"/>
        <v>19.515274609375</v>
      </c>
      <c r="F175" s="33">
        <f t="shared" si="19"/>
        <v>1.000783313301282</v>
      </c>
      <c r="G175" s="29">
        <f t="shared" si="20"/>
        <v>0.318720800414421</v>
      </c>
    </row>
    <row r="176" spans="1:7" ht="12.75">
      <c r="A176" t="s">
        <v>54</v>
      </c>
      <c r="B176" s="7">
        <v>2.25</v>
      </c>
      <c r="C176" s="38">
        <v>0.00641025641025641</v>
      </c>
      <c r="D176" s="36"/>
      <c r="E176" s="32">
        <f t="shared" si="18"/>
        <v>35.127494296875</v>
      </c>
      <c r="F176" s="33">
        <f t="shared" si="19"/>
        <v>1.000783313301282</v>
      </c>
      <c r="G176" s="29">
        <f t="shared" si="20"/>
        <v>0.318720800414421</v>
      </c>
    </row>
    <row r="177" spans="1:7" ht="12.75">
      <c r="A177" t="s">
        <v>55</v>
      </c>
      <c r="B177" s="7">
        <v>2</v>
      </c>
      <c r="C177" s="38">
        <v>0.004629629629629629</v>
      </c>
      <c r="D177" s="36"/>
      <c r="E177" s="32">
        <f t="shared" si="18"/>
        <v>31.224439375000003</v>
      </c>
      <c r="F177" s="33">
        <f t="shared" si="19"/>
        <v>0.7227879484953703</v>
      </c>
      <c r="G177" s="29">
        <f t="shared" si="20"/>
        <v>0.2301872447437485</v>
      </c>
    </row>
    <row r="178" spans="2:7" ht="12.75">
      <c r="B178" s="7" t="s">
        <v>125</v>
      </c>
      <c r="C178" s="38" t="s">
        <v>125</v>
      </c>
      <c r="D178" s="36"/>
      <c r="E178" s="32" t="s">
        <v>125</v>
      </c>
      <c r="F178" s="33" t="s">
        <v>125</v>
      </c>
      <c r="G178" s="29" t="s">
        <v>125</v>
      </c>
    </row>
    <row r="179" spans="1:7" ht="12.75">
      <c r="A179" s="25" t="s">
        <v>218</v>
      </c>
      <c r="B179" s="7" t="s">
        <v>125</v>
      </c>
      <c r="C179" s="38" t="s">
        <v>125</v>
      </c>
      <c r="D179" s="36"/>
      <c r="E179" s="32" t="s">
        <v>125</v>
      </c>
      <c r="F179" s="33" t="s">
        <v>125</v>
      </c>
      <c r="G179" s="29" t="s">
        <v>125</v>
      </c>
    </row>
    <row r="180" spans="2:7" ht="12.75">
      <c r="B180" s="7"/>
      <c r="C180" s="38"/>
      <c r="D180" s="36"/>
      <c r="E180" s="32"/>
      <c r="F180" s="33"/>
      <c r="G180" s="29"/>
    </row>
    <row r="181" spans="1:7" ht="12.75">
      <c r="A181" t="s">
        <v>126</v>
      </c>
      <c r="B181" s="7">
        <v>3.5</v>
      </c>
      <c r="C181" s="38">
        <v>0.004629629629629629</v>
      </c>
      <c r="D181" s="36"/>
      <c r="E181" s="32">
        <f aca="true" t="shared" si="21" ref="E181:E186">$F$7*B181/$F$10*100</f>
        <v>54.642768906250005</v>
      </c>
      <c r="F181" s="33">
        <f aca="true" t="shared" si="22" ref="F181:F186">$F$7*C181/$F$10*1000</f>
        <v>0.7227879484953703</v>
      </c>
      <c r="G181" s="29">
        <f t="shared" si="20"/>
        <v>0.2301872447437485</v>
      </c>
    </row>
    <row r="182" spans="1:7" ht="12.75">
      <c r="A182" t="s">
        <v>53</v>
      </c>
      <c r="B182" s="7">
        <v>2.5</v>
      </c>
      <c r="C182" s="38">
        <v>0.006944444444444444</v>
      </c>
      <c r="D182" s="36"/>
      <c r="E182" s="32">
        <f t="shared" si="21"/>
        <v>39.03054921875</v>
      </c>
      <c r="F182" s="33">
        <f t="shared" si="22"/>
        <v>1.0841819227430554</v>
      </c>
      <c r="G182" s="29">
        <f t="shared" si="20"/>
        <v>0.3452808671156227</v>
      </c>
    </row>
    <row r="183" spans="1:7" ht="12.75">
      <c r="A183" t="s">
        <v>15</v>
      </c>
      <c r="B183" s="7">
        <v>3.5</v>
      </c>
      <c r="C183" s="38">
        <v>0.008333333333333333</v>
      </c>
      <c r="D183" s="36"/>
      <c r="E183" s="32">
        <f t="shared" si="21"/>
        <v>54.642768906250005</v>
      </c>
      <c r="F183" s="33">
        <f t="shared" si="22"/>
        <v>1.3010183072916666</v>
      </c>
      <c r="G183" s="29">
        <f t="shared" si="20"/>
        <v>0.4143370405387473</v>
      </c>
    </row>
    <row r="184" spans="1:7" ht="12.75">
      <c r="A184" t="s">
        <v>29</v>
      </c>
      <c r="B184" s="7">
        <v>1.5</v>
      </c>
      <c r="C184" s="38">
        <v>0.005208333333333333</v>
      </c>
      <c r="D184" s="36"/>
      <c r="E184" s="32">
        <f t="shared" si="21"/>
        <v>23.41832953125</v>
      </c>
      <c r="F184" s="33">
        <f t="shared" si="22"/>
        <v>0.8131364420572916</v>
      </c>
      <c r="G184" s="29">
        <f t="shared" si="20"/>
        <v>0.25896065033671706</v>
      </c>
    </row>
    <row r="185" spans="1:7" ht="12.75">
      <c r="A185" t="s">
        <v>127</v>
      </c>
      <c r="B185" s="7">
        <v>3.5</v>
      </c>
      <c r="C185" s="38">
        <v>0.009259259259259259</v>
      </c>
      <c r="D185" s="36"/>
      <c r="E185" s="32">
        <f t="shared" si="21"/>
        <v>54.642768906250005</v>
      </c>
      <c r="F185" s="33">
        <f t="shared" si="22"/>
        <v>1.4455758969907406</v>
      </c>
      <c r="G185" s="29">
        <f t="shared" si="20"/>
        <v>0.460374489487497</v>
      </c>
    </row>
    <row r="186" spans="1:7" ht="12.75">
      <c r="A186" t="s">
        <v>54</v>
      </c>
      <c r="B186" s="7">
        <v>2.25</v>
      </c>
      <c r="C186" s="38">
        <v>0.005208333333333333</v>
      </c>
      <c r="D186" s="36"/>
      <c r="E186" s="32">
        <f t="shared" si="21"/>
        <v>35.127494296875</v>
      </c>
      <c r="F186" s="33">
        <f t="shared" si="22"/>
        <v>0.8131364420572916</v>
      </c>
      <c r="G186" s="29">
        <f t="shared" si="20"/>
        <v>0.25896065033671706</v>
      </c>
    </row>
    <row r="187" spans="2:7" ht="12.75">
      <c r="B187" s="7"/>
      <c r="C187" s="38"/>
      <c r="D187" s="36"/>
      <c r="E187" s="32"/>
      <c r="F187" s="33"/>
      <c r="G187" s="29"/>
    </row>
    <row r="188" spans="1:7" ht="15.75">
      <c r="A188" s="55" t="s">
        <v>128</v>
      </c>
      <c r="B188" s="49"/>
      <c r="C188" s="50"/>
      <c r="D188" s="51"/>
      <c r="E188" s="52"/>
      <c r="F188" s="53"/>
      <c r="G188" s="54"/>
    </row>
    <row r="189" spans="2:7" ht="12.75">
      <c r="B189" s="7"/>
      <c r="C189" s="38"/>
      <c r="D189" s="36"/>
      <c r="E189" s="32"/>
      <c r="F189" s="33"/>
      <c r="G189" s="29"/>
    </row>
    <row r="190" spans="1:7" ht="12.75">
      <c r="A190" t="s">
        <v>129</v>
      </c>
      <c r="B190" s="7">
        <v>10</v>
      </c>
      <c r="C190" s="38">
        <f>1/108+1/144</f>
        <v>0.016203703703703703</v>
      </c>
      <c r="D190" s="36"/>
      <c r="E190" s="32">
        <f aca="true" t="shared" si="23" ref="E190:E235">$F$7*B190/$F$10*100</f>
        <v>156.122196875</v>
      </c>
      <c r="F190" s="33">
        <f aca="true" t="shared" si="24" ref="F190:F230">$F$7*C190/$F$10*1000</f>
        <v>2.529757819733796</v>
      </c>
      <c r="G190" s="29">
        <f aca="true" t="shared" si="25" ref="G190:G243">F190/3.14</f>
        <v>0.8056553566031197</v>
      </c>
    </row>
    <row r="191" spans="1:7" ht="12.75">
      <c r="A191" t="s">
        <v>130</v>
      </c>
      <c r="B191" s="7">
        <v>1.125</v>
      </c>
      <c r="C191" s="38">
        <v>0.010416666666666666</v>
      </c>
      <c r="D191" s="36"/>
      <c r="E191" s="32">
        <f t="shared" si="23"/>
        <v>17.5637471484375</v>
      </c>
      <c r="F191" s="33">
        <f t="shared" si="24"/>
        <v>1.6262728841145833</v>
      </c>
      <c r="G191" s="29">
        <f t="shared" si="25"/>
        <v>0.5179213006734341</v>
      </c>
    </row>
    <row r="192" spans="1:7" ht="12.75">
      <c r="A192" t="s">
        <v>9</v>
      </c>
      <c r="B192" s="7">
        <v>3</v>
      </c>
      <c r="C192" s="38">
        <v>0.010416666666666666</v>
      </c>
      <c r="D192" s="36"/>
      <c r="E192" s="32">
        <f t="shared" si="23"/>
        <v>46.8366590625</v>
      </c>
      <c r="F192" s="33">
        <f t="shared" si="24"/>
        <v>1.6262728841145833</v>
      </c>
      <c r="G192" s="29">
        <f t="shared" si="25"/>
        <v>0.5179213006734341</v>
      </c>
    </row>
    <row r="193" spans="1:7" ht="12.75">
      <c r="A193" t="s">
        <v>131</v>
      </c>
      <c r="B193" s="7">
        <v>0.875</v>
      </c>
      <c r="C193" s="38">
        <v>0.005952380952380952</v>
      </c>
      <c r="D193" s="36"/>
      <c r="E193" s="32">
        <f t="shared" si="23"/>
        <v>13.660692226562501</v>
      </c>
      <c r="F193" s="33">
        <f t="shared" si="24"/>
        <v>0.9292987909226189</v>
      </c>
      <c r="G193" s="29">
        <f t="shared" si="25"/>
        <v>0.29595502895624803</v>
      </c>
    </row>
    <row r="194" spans="1:7" ht="12.75">
      <c r="A194" t="s">
        <v>60</v>
      </c>
      <c r="B194" s="7">
        <v>5.75</v>
      </c>
      <c r="C194" s="38">
        <v>0.011160714285714286</v>
      </c>
      <c r="D194" s="36"/>
      <c r="E194" s="32">
        <f t="shared" si="23"/>
        <v>89.77026320312498</v>
      </c>
      <c r="F194" s="33">
        <f t="shared" si="24"/>
        <v>1.742435232979911</v>
      </c>
      <c r="G194" s="29">
        <f t="shared" si="25"/>
        <v>0.5549156792929653</v>
      </c>
    </row>
    <row r="195" spans="1:7" ht="12.75">
      <c r="A195" t="s">
        <v>11</v>
      </c>
      <c r="B195" s="7">
        <v>3</v>
      </c>
      <c r="C195" s="38">
        <v>0.008333333333333333</v>
      </c>
      <c r="D195" s="36"/>
      <c r="E195" s="32">
        <f t="shared" si="23"/>
        <v>46.8366590625</v>
      </c>
      <c r="F195" s="33">
        <f t="shared" si="24"/>
        <v>1.3010183072916666</v>
      </c>
      <c r="G195" s="29">
        <f t="shared" si="25"/>
        <v>0.4143370405387473</v>
      </c>
    </row>
    <row r="196" spans="1:7" ht="12.75">
      <c r="A196" t="s">
        <v>132</v>
      </c>
      <c r="B196" s="7">
        <v>2.3333333333333335</v>
      </c>
      <c r="C196" s="38">
        <v>0.006944444444444444</v>
      </c>
      <c r="D196" s="36"/>
      <c r="E196" s="32">
        <f t="shared" si="23"/>
        <v>36.42851260416667</v>
      </c>
      <c r="F196" s="33">
        <f t="shared" si="24"/>
        <v>1.0841819227430554</v>
      </c>
      <c r="G196" s="29">
        <f t="shared" si="25"/>
        <v>0.3452808671156227</v>
      </c>
    </row>
    <row r="197" spans="1:7" ht="12.75">
      <c r="A197" t="s">
        <v>133</v>
      </c>
      <c r="B197" s="7">
        <v>0.875</v>
      </c>
      <c r="C197" s="38">
        <v>0.00641025641025641</v>
      </c>
      <c r="D197" s="36"/>
      <c r="E197" s="32">
        <f t="shared" si="23"/>
        <v>13.660692226562501</v>
      </c>
      <c r="F197" s="33">
        <f t="shared" si="24"/>
        <v>1.000783313301282</v>
      </c>
      <c r="G197" s="29">
        <f t="shared" si="25"/>
        <v>0.318720800414421</v>
      </c>
    </row>
    <row r="198" spans="1:7" ht="12.75">
      <c r="A198" t="s">
        <v>134</v>
      </c>
      <c r="B198" s="7">
        <v>3</v>
      </c>
      <c r="C198" s="38">
        <v>0.011160714285714286</v>
      </c>
      <c r="D198" s="36"/>
      <c r="E198" s="32">
        <f t="shared" si="23"/>
        <v>46.8366590625</v>
      </c>
      <c r="F198" s="33">
        <f t="shared" si="24"/>
        <v>1.742435232979911</v>
      </c>
      <c r="G198" s="29">
        <f t="shared" si="25"/>
        <v>0.5549156792929653</v>
      </c>
    </row>
    <row r="199" spans="1:7" ht="12.75">
      <c r="A199" t="s">
        <v>135</v>
      </c>
      <c r="B199" s="7">
        <v>0.875</v>
      </c>
      <c r="C199" s="38">
        <v>0.00641025641025641</v>
      </c>
      <c r="D199" s="36"/>
      <c r="E199" s="32">
        <f t="shared" si="23"/>
        <v>13.660692226562501</v>
      </c>
      <c r="F199" s="33">
        <f t="shared" si="24"/>
        <v>1.000783313301282</v>
      </c>
      <c r="G199" s="29">
        <f t="shared" si="25"/>
        <v>0.318720800414421</v>
      </c>
    </row>
    <row r="200" spans="1:7" ht="12.75">
      <c r="A200" t="s">
        <v>136</v>
      </c>
      <c r="B200" s="7">
        <v>0.875</v>
      </c>
      <c r="C200" s="38">
        <v>0.004629629629629629</v>
      </c>
      <c r="D200" s="36"/>
      <c r="E200" s="32">
        <f t="shared" si="23"/>
        <v>13.660692226562501</v>
      </c>
      <c r="F200" s="33">
        <f t="shared" si="24"/>
        <v>0.7227879484953703</v>
      </c>
      <c r="G200" s="29">
        <f t="shared" si="25"/>
        <v>0.2301872447437485</v>
      </c>
    </row>
    <row r="201" spans="1:7" ht="12.75">
      <c r="A201" t="s">
        <v>137</v>
      </c>
      <c r="B201" s="7">
        <v>6.5</v>
      </c>
      <c r="C201" s="38">
        <v>0.005208333333333333</v>
      </c>
      <c r="D201" s="36"/>
      <c r="E201" s="32">
        <f t="shared" si="23"/>
        <v>101.47942796875</v>
      </c>
      <c r="F201" s="33">
        <f t="shared" si="24"/>
        <v>0.8131364420572916</v>
      </c>
      <c r="G201" s="29">
        <f t="shared" si="25"/>
        <v>0.25896065033671706</v>
      </c>
    </row>
    <row r="202" spans="1:7" ht="12.75">
      <c r="A202" t="s">
        <v>138</v>
      </c>
      <c r="B202" s="7">
        <v>3.5</v>
      </c>
      <c r="C202" s="38">
        <v>0.010416666666666666</v>
      </c>
      <c r="D202" s="36"/>
      <c r="E202" s="32">
        <f t="shared" si="23"/>
        <v>54.642768906250005</v>
      </c>
      <c r="F202" s="33">
        <f t="shared" si="24"/>
        <v>1.6262728841145833</v>
      </c>
      <c r="G202" s="29">
        <f t="shared" si="25"/>
        <v>0.5179213006734341</v>
      </c>
    </row>
    <row r="203" spans="1:7" ht="12.75">
      <c r="A203" t="s">
        <v>139</v>
      </c>
      <c r="B203" s="7">
        <v>0.4166666666666667</v>
      </c>
      <c r="C203" s="38">
        <v>0.011904761904761904</v>
      </c>
      <c r="D203" s="36"/>
      <c r="E203" s="32">
        <f t="shared" si="23"/>
        <v>6.505091536458334</v>
      </c>
      <c r="F203" s="33">
        <f t="shared" si="24"/>
        <v>1.8585975818452378</v>
      </c>
      <c r="G203" s="29">
        <f t="shared" si="25"/>
        <v>0.5919100579124961</v>
      </c>
    </row>
    <row r="204" spans="1:7" ht="12.75">
      <c r="A204" t="s">
        <v>15</v>
      </c>
      <c r="B204" s="7">
        <v>10.5</v>
      </c>
      <c r="C204" s="38">
        <v>0.007575757575757576</v>
      </c>
      <c r="D204" s="36"/>
      <c r="E204" s="32">
        <f t="shared" si="23"/>
        <v>163.92830671874998</v>
      </c>
      <c r="F204" s="33">
        <f t="shared" si="24"/>
        <v>1.182743915719697</v>
      </c>
      <c r="G204" s="29">
        <f t="shared" si="25"/>
        <v>0.37667003685340666</v>
      </c>
    </row>
    <row r="205" spans="1:7" ht="12.75">
      <c r="A205" t="s">
        <v>140</v>
      </c>
      <c r="B205" s="7">
        <v>8</v>
      </c>
      <c r="C205" s="38">
        <v>0.027777777777777776</v>
      </c>
      <c r="D205" s="36"/>
      <c r="E205" s="32">
        <f t="shared" si="23"/>
        <v>124.89775750000001</v>
      </c>
      <c r="F205" s="33">
        <f t="shared" si="24"/>
        <v>4.336727690972221</v>
      </c>
      <c r="G205" s="29">
        <f t="shared" si="25"/>
        <v>1.381123468462491</v>
      </c>
    </row>
    <row r="206" spans="1:7" ht="12.75">
      <c r="A206" t="s">
        <v>141</v>
      </c>
      <c r="B206" s="7">
        <v>2.5</v>
      </c>
      <c r="C206" s="38">
        <v>0.006944444444444444</v>
      </c>
      <c r="D206" s="36"/>
      <c r="E206" s="32">
        <f t="shared" si="23"/>
        <v>39.03054921875</v>
      </c>
      <c r="F206" s="33">
        <f t="shared" si="24"/>
        <v>1.0841819227430554</v>
      </c>
      <c r="G206" s="29">
        <f t="shared" si="25"/>
        <v>0.3452808671156227</v>
      </c>
    </row>
    <row r="207" spans="1:7" ht="12.75">
      <c r="A207" t="s">
        <v>142</v>
      </c>
      <c r="B207" s="7">
        <v>35</v>
      </c>
      <c r="C207" s="38">
        <v>0.003472222222222222</v>
      </c>
      <c r="D207" s="36"/>
      <c r="E207" s="32">
        <f t="shared" si="23"/>
        <v>546.4276890625</v>
      </c>
      <c r="F207" s="33">
        <f t="shared" si="24"/>
        <v>0.5420909613715277</v>
      </c>
      <c r="G207" s="29">
        <f t="shared" si="25"/>
        <v>0.17264043355781136</v>
      </c>
    </row>
    <row r="208" spans="1:7" ht="12.75">
      <c r="A208" t="s">
        <v>97</v>
      </c>
      <c r="B208" s="7">
        <v>1.75</v>
      </c>
      <c r="C208" s="38">
        <v>0.006944444444444444</v>
      </c>
      <c r="D208" s="36"/>
      <c r="E208" s="32">
        <f t="shared" si="23"/>
        <v>27.321384453125003</v>
      </c>
      <c r="F208" s="33">
        <f t="shared" si="24"/>
        <v>1.0841819227430554</v>
      </c>
      <c r="G208" s="29">
        <f t="shared" si="25"/>
        <v>0.3452808671156227</v>
      </c>
    </row>
    <row r="209" spans="1:7" ht="12.75">
      <c r="A209" t="s">
        <v>143</v>
      </c>
      <c r="B209" s="7">
        <v>0.875</v>
      </c>
      <c r="C209" s="38">
        <v>0.003472222222222222</v>
      </c>
      <c r="D209" s="36"/>
      <c r="E209" s="32">
        <f t="shared" si="23"/>
        <v>13.660692226562501</v>
      </c>
      <c r="F209" s="33">
        <f t="shared" si="24"/>
        <v>0.5420909613715277</v>
      </c>
      <c r="G209" s="29">
        <f t="shared" si="25"/>
        <v>0.17264043355781136</v>
      </c>
    </row>
    <row r="210" spans="1:7" ht="12.75">
      <c r="A210" t="s">
        <v>65</v>
      </c>
      <c r="B210" s="7">
        <v>0.2</v>
      </c>
      <c r="C210" s="38">
        <v>0.005952380952380952</v>
      </c>
      <c r="D210" s="36"/>
      <c r="E210" s="32">
        <f t="shared" si="23"/>
        <v>3.1224439375</v>
      </c>
      <c r="F210" s="33">
        <f t="shared" si="24"/>
        <v>0.9292987909226189</v>
      </c>
      <c r="G210" s="29">
        <f t="shared" si="25"/>
        <v>0.29595502895624803</v>
      </c>
    </row>
    <row r="211" spans="1:7" ht="12.75">
      <c r="A211" t="s">
        <v>66</v>
      </c>
      <c r="B211" s="7">
        <v>6.5</v>
      </c>
      <c r="C211" s="38">
        <v>0.006944444444444444</v>
      </c>
      <c r="D211" s="36"/>
      <c r="E211" s="32">
        <f t="shared" si="23"/>
        <v>101.47942796875</v>
      </c>
      <c r="F211" s="33">
        <f t="shared" si="24"/>
        <v>1.0841819227430554</v>
      </c>
      <c r="G211" s="29">
        <f t="shared" si="25"/>
        <v>0.3452808671156227</v>
      </c>
    </row>
    <row r="212" spans="1:7" ht="12.75">
      <c r="A212" t="s">
        <v>100</v>
      </c>
      <c r="B212" s="7">
        <v>5</v>
      </c>
      <c r="C212" s="38">
        <v>0.006944444444444444</v>
      </c>
      <c r="D212" s="36"/>
      <c r="E212" s="32">
        <f t="shared" si="23"/>
        <v>78.0610984375</v>
      </c>
      <c r="F212" s="33">
        <f t="shared" si="24"/>
        <v>1.0841819227430554</v>
      </c>
      <c r="G212" s="29">
        <f t="shared" si="25"/>
        <v>0.3452808671156227</v>
      </c>
    </row>
    <row r="213" spans="1:7" ht="12.75">
      <c r="A213" t="s">
        <v>57</v>
      </c>
      <c r="B213" s="7">
        <v>6.5</v>
      </c>
      <c r="C213" s="38">
        <v>0.006944444444444444</v>
      </c>
      <c r="D213" s="36"/>
      <c r="E213" s="32">
        <f t="shared" si="23"/>
        <v>101.47942796875</v>
      </c>
      <c r="F213" s="33">
        <f t="shared" si="24"/>
        <v>1.0841819227430554</v>
      </c>
      <c r="G213" s="29">
        <f t="shared" si="25"/>
        <v>0.3452808671156227</v>
      </c>
    </row>
    <row r="214" spans="1:7" ht="12.75">
      <c r="A214" t="s">
        <v>67</v>
      </c>
      <c r="B214" s="7">
        <v>4.5</v>
      </c>
      <c r="C214" s="38">
        <f>1/108+1/168</f>
        <v>0.01521164021164021</v>
      </c>
      <c r="D214" s="36"/>
      <c r="E214" s="32">
        <f t="shared" si="23"/>
        <v>70.25498859375</v>
      </c>
      <c r="F214" s="33">
        <f t="shared" si="24"/>
        <v>2.3748746879133593</v>
      </c>
      <c r="G214" s="29">
        <f t="shared" si="25"/>
        <v>0.756329518443745</v>
      </c>
    </row>
    <row r="215" spans="1:7" ht="12.75">
      <c r="A215" t="s">
        <v>103</v>
      </c>
      <c r="B215" s="7">
        <v>6.5</v>
      </c>
      <c r="C215" s="38">
        <v>0.006944444444444444</v>
      </c>
      <c r="D215" s="36"/>
      <c r="E215" s="32">
        <f t="shared" si="23"/>
        <v>101.47942796875</v>
      </c>
      <c r="F215" s="33">
        <f t="shared" si="24"/>
        <v>1.0841819227430554</v>
      </c>
      <c r="G215" s="29">
        <f t="shared" si="25"/>
        <v>0.3452808671156227</v>
      </c>
    </row>
    <row r="216" spans="1:7" ht="12.75">
      <c r="A216" t="s">
        <v>104</v>
      </c>
      <c r="B216" s="7">
        <v>5.333333333333333</v>
      </c>
      <c r="C216" s="38">
        <v>0.00641025641025641</v>
      </c>
      <c r="D216" s="36"/>
      <c r="E216" s="32">
        <f t="shared" si="23"/>
        <v>83.26517166666666</v>
      </c>
      <c r="F216" s="33">
        <f t="shared" si="24"/>
        <v>1.000783313301282</v>
      </c>
      <c r="G216" s="29">
        <f t="shared" si="25"/>
        <v>0.318720800414421</v>
      </c>
    </row>
    <row r="217" spans="1:7" ht="12.75">
      <c r="A217" t="s">
        <v>105</v>
      </c>
      <c r="B217" s="7">
        <v>5</v>
      </c>
      <c r="C217" s="38">
        <v>0.00641025641025641</v>
      </c>
      <c r="D217" s="36"/>
      <c r="E217" s="32">
        <f t="shared" si="23"/>
        <v>78.0610984375</v>
      </c>
      <c r="F217" s="33">
        <f t="shared" si="24"/>
        <v>1.000783313301282</v>
      </c>
      <c r="G217" s="29">
        <f t="shared" si="25"/>
        <v>0.318720800414421</v>
      </c>
    </row>
    <row r="218" spans="1:7" ht="12.75">
      <c r="A218" t="s">
        <v>144</v>
      </c>
      <c r="B218" s="7">
        <v>4.75</v>
      </c>
      <c r="C218" s="38">
        <v>0.006944444444444444</v>
      </c>
      <c r="D218" s="36"/>
      <c r="E218" s="32">
        <f t="shared" si="23"/>
        <v>74.15804351562501</v>
      </c>
      <c r="F218" s="33">
        <f t="shared" si="24"/>
        <v>1.0841819227430554</v>
      </c>
      <c r="G218" s="29">
        <f t="shared" si="25"/>
        <v>0.3452808671156227</v>
      </c>
    </row>
    <row r="219" spans="1:7" ht="12.75">
      <c r="A219" t="s">
        <v>145</v>
      </c>
      <c r="B219" s="7">
        <v>0.5</v>
      </c>
      <c r="C219" s="38">
        <v>0.006944444444444444</v>
      </c>
      <c r="D219" s="36"/>
      <c r="E219" s="32">
        <f t="shared" si="23"/>
        <v>7.806109843750001</v>
      </c>
      <c r="F219" s="33">
        <f t="shared" si="24"/>
        <v>1.0841819227430554</v>
      </c>
      <c r="G219" s="29">
        <f t="shared" si="25"/>
        <v>0.3452808671156227</v>
      </c>
    </row>
    <row r="220" spans="1:7" ht="12.75">
      <c r="A220" t="s">
        <v>146</v>
      </c>
      <c r="B220" s="7">
        <v>1.3333333333333333</v>
      </c>
      <c r="C220" s="38">
        <v>0.008333333333333333</v>
      </c>
      <c r="D220" s="36"/>
      <c r="E220" s="32">
        <f t="shared" si="23"/>
        <v>20.816292916666665</v>
      </c>
      <c r="F220" s="33">
        <f t="shared" si="24"/>
        <v>1.3010183072916666</v>
      </c>
      <c r="G220" s="29">
        <f t="shared" si="25"/>
        <v>0.4143370405387473</v>
      </c>
    </row>
    <row r="221" spans="1:7" ht="12.75">
      <c r="A221" t="s">
        <v>147</v>
      </c>
      <c r="B221" s="7">
        <v>7</v>
      </c>
      <c r="C221" s="38">
        <v>0.005208333333333333</v>
      </c>
      <c r="D221" s="36"/>
      <c r="E221" s="32">
        <f t="shared" si="23"/>
        <v>109.28553781250001</v>
      </c>
      <c r="F221" s="33">
        <f t="shared" si="24"/>
        <v>0.8131364420572916</v>
      </c>
      <c r="G221" s="29">
        <f t="shared" si="25"/>
        <v>0.25896065033671706</v>
      </c>
    </row>
    <row r="222" spans="1:7" ht="12.75">
      <c r="A222" t="s">
        <v>148</v>
      </c>
      <c r="B222" s="7">
        <v>7</v>
      </c>
      <c r="C222" s="38">
        <v>0.005208333333333333</v>
      </c>
      <c r="D222" s="36"/>
      <c r="E222" s="32">
        <f t="shared" si="23"/>
        <v>109.28553781250001</v>
      </c>
      <c r="F222" s="33">
        <f t="shared" si="24"/>
        <v>0.8131364420572916</v>
      </c>
      <c r="G222" s="29">
        <f t="shared" si="25"/>
        <v>0.25896065033671706</v>
      </c>
    </row>
    <row r="223" spans="1:7" ht="12.75">
      <c r="A223" t="s">
        <v>109</v>
      </c>
      <c r="B223" s="7">
        <v>3.5</v>
      </c>
      <c r="C223" s="38">
        <v>0.004629629629629629</v>
      </c>
      <c r="D223" s="36"/>
      <c r="E223" s="32">
        <f t="shared" si="23"/>
        <v>54.642768906250005</v>
      </c>
      <c r="F223" s="33">
        <f t="shared" si="24"/>
        <v>0.7227879484953703</v>
      </c>
      <c r="G223" s="29">
        <f t="shared" si="25"/>
        <v>0.2301872447437485</v>
      </c>
    </row>
    <row r="224" spans="1:7" ht="12.75">
      <c r="A224" t="s">
        <v>111</v>
      </c>
      <c r="B224" s="7">
        <v>2</v>
      </c>
      <c r="C224" s="38">
        <v>0.005208333333333333</v>
      </c>
      <c r="D224" s="36"/>
      <c r="E224" s="32">
        <f t="shared" si="23"/>
        <v>31.224439375000003</v>
      </c>
      <c r="F224" s="33">
        <f t="shared" si="24"/>
        <v>0.8131364420572916</v>
      </c>
      <c r="G224" s="29">
        <f t="shared" si="25"/>
        <v>0.25896065033671706</v>
      </c>
    </row>
    <row r="225" spans="1:7" ht="12.75">
      <c r="A225" t="s">
        <v>149</v>
      </c>
      <c r="B225" s="7">
        <v>4</v>
      </c>
      <c r="C225" s="38">
        <v>0.005555555555555556</v>
      </c>
      <c r="D225" s="36"/>
      <c r="E225" s="32">
        <f t="shared" si="23"/>
        <v>62.448878750000006</v>
      </c>
      <c r="F225" s="33">
        <f t="shared" si="24"/>
        <v>0.8673455381944446</v>
      </c>
      <c r="G225" s="29">
        <f t="shared" si="25"/>
        <v>0.27622469369249825</v>
      </c>
    </row>
    <row r="226" spans="1:7" ht="12.75">
      <c r="A226" t="s">
        <v>42</v>
      </c>
      <c r="B226" s="7">
        <v>12</v>
      </c>
      <c r="C226" s="38">
        <v>0.003472222222222222</v>
      </c>
      <c r="D226" s="36"/>
      <c r="E226" s="32">
        <f t="shared" si="23"/>
        <v>187.34663625</v>
      </c>
      <c r="F226" s="33">
        <f t="shared" si="24"/>
        <v>0.5420909613715277</v>
      </c>
      <c r="G226" s="29">
        <f t="shared" si="25"/>
        <v>0.17264043355781136</v>
      </c>
    </row>
    <row r="227" spans="1:7" ht="12.75">
      <c r="A227" t="s">
        <v>150</v>
      </c>
      <c r="B227" s="7">
        <v>20</v>
      </c>
      <c r="C227" s="38">
        <v>0.0028735632183908046</v>
      </c>
      <c r="D227" s="36"/>
      <c r="E227" s="32">
        <f t="shared" si="23"/>
        <v>312.24439375</v>
      </c>
      <c r="F227" s="33">
        <f t="shared" si="24"/>
        <v>0.4486270025143678</v>
      </c>
      <c r="G227" s="29">
        <f t="shared" si="25"/>
        <v>0.1428748415650853</v>
      </c>
    </row>
    <row r="228" spans="1:7" ht="12.75">
      <c r="A228" t="s">
        <v>151</v>
      </c>
      <c r="B228" s="7">
        <v>2.6666666666666665</v>
      </c>
      <c r="C228" s="38">
        <v>0.008333333333333333</v>
      </c>
      <c r="D228" s="36"/>
      <c r="E228" s="32">
        <f t="shared" si="23"/>
        <v>41.63258583333333</v>
      </c>
      <c r="F228" s="33">
        <f t="shared" si="24"/>
        <v>1.3010183072916666</v>
      </c>
      <c r="G228" s="29">
        <f t="shared" si="25"/>
        <v>0.4143370405387473</v>
      </c>
    </row>
    <row r="229" spans="1:7" ht="12.75">
      <c r="A229" t="s">
        <v>48</v>
      </c>
      <c r="B229" s="7">
        <v>2.25</v>
      </c>
      <c r="C229" s="38">
        <v>0.009259259259259259</v>
      </c>
      <c r="D229" s="36"/>
      <c r="E229" s="32">
        <f t="shared" si="23"/>
        <v>35.127494296875</v>
      </c>
      <c r="F229" s="33">
        <f t="shared" si="24"/>
        <v>1.4455758969907406</v>
      </c>
      <c r="G229" s="29">
        <f t="shared" si="25"/>
        <v>0.460374489487497</v>
      </c>
    </row>
    <row r="230" spans="1:7" ht="12.75">
      <c r="A230" t="s">
        <v>55</v>
      </c>
      <c r="B230" s="7">
        <v>1.3333333333333333</v>
      </c>
      <c r="C230" s="38">
        <v>0.004629629629629629</v>
      </c>
      <c r="D230" s="36"/>
      <c r="E230" s="32">
        <f t="shared" si="23"/>
        <v>20.816292916666665</v>
      </c>
      <c r="F230" s="33">
        <f t="shared" si="24"/>
        <v>0.7227879484953703</v>
      </c>
      <c r="G230" s="29">
        <f t="shared" si="25"/>
        <v>0.2301872447437485</v>
      </c>
    </row>
    <row r="231" spans="1:7" ht="12.75">
      <c r="A231" t="s">
        <v>43</v>
      </c>
      <c r="B231" s="7">
        <v>102</v>
      </c>
      <c r="C231" s="38"/>
      <c r="D231" s="36">
        <v>10</v>
      </c>
      <c r="E231" s="32">
        <f t="shared" si="23"/>
        <v>1592.446408125</v>
      </c>
      <c r="F231" s="33">
        <f>$D$5*D231/$F$10</f>
        <v>0.03133095833333333</v>
      </c>
      <c r="G231" s="29">
        <f t="shared" si="25"/>
        <v>0.00997801220806794</v>
      </c>
    </row>
    <row r="232" spans="1:7" ht="12.75">
      <c r="A232" t="s">
        <v>44</v>
      </c>
      <c r="B232" s="7">
        <v>6</v>
      </c>
      <c r="C232" s="38"/>
      <c r="D232" s="36">
        <v>10</v>
      </c>
      <c r="E232" s="32">
        <f t="shared" si="23"/>
        <v>93.673318125</v>
      </c>
      <c r="F232" s="33">
        <f>$D$5*D232/$F$10</f>
        <v>0.03133095833333333</v>
      </c>
      <c r="G232" s="29">
        <f t="shared" si="25"/>
        <v>0.00997801220806794</v>
      </c>
    </row>
    <row r="233" spans="1:7" ht="12.75">
      <c r="A233" t="s">
        <v>45</v>
      </c>
      <c r="B233" s="7">
        <v>5</v>
      </c>
      <c r="C233" s="38"/>
      <c r="D233" s="36">
        <v>5</v>
      </c>
      <c r="E233" s="32">
        <f t="shared" si="23"/>
        <v>78.0610984375</v>
      </c>
      <c r="F233" s="33">
        <f>$D$5*D233/$F$10</f>
        <v>0.015665479166666666</v>
      </c>
      <c r="G233" s="29">
        <f t="shared" si="25"/>
        <v>0.00498900610403397</v>
      </c>
    </row>
    <row r="234" spans="1:7" ht="12.75">
      <c r="A234" t="s">
        <v>121</v>
      </c>
      <c r="B234" s="7">
        <v>400</v>
      </c>
      <c r="C234" s="38"/>
      <c r="D234" s="36">
        <v>10</v>
      </c>
      <c r="E234" s="32">
        <f t="shared" si="23"/>
        <v>6244.887874999999</v>
      </c>
      <c r="F234" s="33">
        <f>$D$5*D234/$F$10</f>
        <v>0.03133095833333333</v>
      </c>
      <c r="G234" s="29">
        <f t="shared" si="25"/>
        <v>0.00997801220806794</v>
      </c>
    </row>
    <row r="235" spans="1:7" ht="12.75">
      <c r="A235" t="s">
        <v>152</v>
      </c>
      <c r="B235" s="7">
        <v>30</v>
      </c>
      <c r="C235" s="38"/>
      <c r="D235" s="36">
        <v>10</v>
      </c>
      <c r="E235" s="32">
        <f t="shared" si="23"/>
        <v>468.366590625</v>
      </c>
      <c r="F235" s="33">
        <f>$D$5*D235/$F$10</f>
        <v>0.03133095833333333</v>
      </c>
      <c r="G235" s="29">
        <f t="shared" si="25"/>
        <v>0.00997801220806794</v>
      </c>
    </row>
    <row r="236" spans="2:7" ht="12.75">
      <c r="B236" s="7"/>
      <c r="C236" s="38"/>
      <c r="D236" s="36"/>
      <c r="E236" s="32"/>
      <c r="F236" s="33"/>
      <c r="G236" s="29"/>
    </row>
    <row r="237" spans="1:7" ht="12.75">
      <c r="A237" s="25" t="s">
        <v>219</v>
      </c>
      <c r="B237" s="7"/>
      <c r="C237" s="38"/>
      <c r="D237" s="36"/>
      <c r="E237" s="32"/>
      <c r="F237" s="33"/>
      <c r="G237" s="29"/>
    </row>
    <row r="238" spans="1:7" ht="12.75">
      <c r="A238" t="s">
        <v>53</v>
      </c>
      <c r="B238" s="7">
        <v>0.5</v>
      </c>
      <c r="C238" s="38">
        <v>0.00641025641025641</v>
      </c>
      <c r="D238" s="36"/>
      <c r="E238" s="32">
        <f aca="true" t="shared" si="26" ref="E238:E243">$F$7*B238/$F$10*100</f>
        <v>7.806109843750001</v>
      </c>
      <c r="F238" s="33">
        <f aca="true" t="shared" si="27" ref="F238:F243">$F$7*C238/$F$10*1000</f>
        <v>1.000783313301282</v>
      </c>
      <c r="G238" s="29">
        <f t="shared" si="25"/>
        <v>0.318720800414421</v>
      </c>
    </row>
    <row r="239" spans="1:7" ht="12.75">
      <c r="A239" t="s">
        <v>15</v>
      </c>
      <c r="B239" s="7">
        <v>3.5</v>
      </c>
      <c r="C239" s="38">
        <v>0.006944444444444444</v>
      </c>
      <c r="D239" s="36"/>
      <c r="E239" s="32">
        <f t="shared" si="26"/>
        <v>54.642768906250005</v>
      </c>
      <c r="F239" s="33">
        <f t="shared" si="27"/>
        <v>1.0841819227430554</v>
      </c>
      <c r="G239" s="29">
        <f t="shared" si="25"/>
        <v>0.3452808671156227</v>
      </c>
    </row>
    <row r="240" spans="1:7" ht="12.75">
      <c r="A240" t="s">
        <v>29</v>
      </c>
      <c r="B240" s="7">
        <v>2.5</v>
      </c>
      <c r="C240" s="38">
        <v>0.006944444444444444</v>
      </c>
      <c r="D240" s="36"/>
      <c r="E240" s="32">
        <f t="shared" si="26"/>
        <v>39.03054921875</v>
      </c>
      <c r="F240" s="33">
        <f t="shared" si="27"/>
        <v>1.0841819227430554</v>
      </c>
      <c r="G240" s="29">
        <f t="shared" si="25"/>
        <v>0.3452808671156227</v>
      </c>
    </row>
    <row r="241" spans="1:7" ht="12.75">
      <c r="A241" t="s">
        <v>77</v>
      </c>
      <c r="B241" s="7">
        <v>3</v>
      </c>
      <c r="C241" s="38">
        <v>0.005208333333333333</v>
      </c>
      <c r="D241" s="36"/>
      <c r="E241" s="32">
        <f t="shared" si="26"/>
        <v>46.8366590625</v>
      </c>
      <c r="F241" s="33">
        <f t="shared" si="27"/>
        <v>0.8131364420572916</v>
      </c>
      <c r="G241" s="29">
        <f t="shared" si="25"/>
        <v>0.25896065033671706</v>
      </c>
    </row>
    <row r="242" spans="1:7" ht="12.75">
      <c r="A242" t="s">
        <v>54</v>
      </c>
      <c r="B242" s="7">
        <v>2.25</v>
      </c>
      <c r="C242" s="38">
        <v>0.005952380952380952</v>
      </c>
      <c r="D242" s="36"/>
      <c r="E242" s="32">
        <f t="shared" si="26"/>
        <v>35.127494296875</v>
      </c>
      <c r="F242" s="33">
        <f t="shared" si="27"/>
        <v>0.9292987909226189</v>
      </c>
      <c r="G242" s="29">
        <f t="shared" si="25"/>
        <v>0.29595502895624803</v>
      </c>
    </row>
    <row r="243" spans="1:7" ht="12.75">
      <c r="A243" t="s">
        <v>55</v>
      </c>
      <c r="B243" s="7">
        <v>1</v>
      </c>
      <c r="C243" s="38">
        <v>0.003968253968253968</v>
      </c>
      <c r="D243" s="36"/>
      <c r="E243" s="32">
        <f t="shared" si="26"/>
        <v>15.612219687500001</v>
      </c>
      <c r="F243" s="33">
        <f t="shared" si="27"/>
        <v>0.619532527281746</v>
      </c>
      <c r="G243" s="29">
        <f t="shared" si="25"/>
        <v>0.19730335263749874</v>
      </c>
    </row>
    <row r="244" spans="2:7" ht="12.75">
      <c r="B244" s="7"/>
      <c r="C244" s="38"/>
      <c r="D244" s="36"/>
      <c r="E244" s="32"/>
      <c r="F244" s="33"/>
      <c r="G244" s="29"/>
    </row>
    <row r="245" spans="1:7" ht="12.75">
      <c r="A245" s="25" t="s">
        <v>220</v>
      </c>
      <c r="B245" s="7"/>
      <c r="C245" s="38"/>
      <c r="D245" s="36"/>
      <c r="E245" s="32"/>
      <c r="F245" s="33"/>
      <c r="G245" s="29"/>
    </row>
    <row r="246" spans="1:7" ht="12.75">
      <c r="A246" t="s">
        <v>53</v>
      </c>
      <c r="B246" s="7">
        <v>6</v>
      </c>
      <c r="C246" s="38">
        <v>0.005952380952380952</v>
      </c>
      <c r="D246" s="36"/>
      <c r="E246" s="32">
        <f>$F$7*B246/$F$10*100</f>
        <v>93.673318125</v>
      </c>
      <c r="F246" s="33">
        <f>$F$7*C246/$F$10*1000</f>
        <v>0.9292987909226189</v>
      </c>
      <c r="G246" s="29">
        <f>F246/3.14</f>
        <v>0.29595502895624803</v>
      </c>
    </row>
    <row r="247" spans="1:7" ht="12.75">
      <c r="A247" t="s">
        <v>15</v>
      </c>
      <c r="B247" s="7">
        <v>8</v>
      </c>
      <c r="C247" s="38">
        <v>0.005952380952380952</v>
      </c>
      <c r="D247" s="36"/>
      <c r="E247" s="32">
        <f>$F$7*B247/$F$10*100</f>
        <v>124.89775750000001</v>
      </c>
      <c r="F247" s="33">
        <f>$F$7*C247/$F$10*1000</f>
        <v>0.9292987909226189</v>
      </c>
      <c r="G247" s="29">
        <f>F247/3.14</f>
        <v>0.29595502895624803</v>
      </c>
    </row>
    <row r="248" spans="1:7" ht="12.75">
      <c r="A248" t="s">
        <v>29</v>
      </c>
      <c r="B248" s="7">
        <v>2.5</v>
      </c>
      <c r="C248" s="38">
        <v>0.005208333333333333</v>
      </c>
      <c r="D248" s="36"/>
      <c r="E248" s="32">
        <f>$F$7*B248/$F$10*100</f>
        <v>39.03054921875</v>
      </c>
      <c r="F248" s="33">
        <f>$F$7*C248/$F$10*1000</f>
        <v>0.8131364420572916</v>
      </c>
      <c r="G248" s="29">
        <f>F248/3.14</f>
        <v>0.25896065033671706</v>
      </c>
    </row>
    <row r="249" spans="1:7" ht="12.75">
      <c r="A249" t="s">
        <v>54</v>
      </c>
      <c r="B249" s="7">
        <v>2.75</v>
      </c>
      <c r="C249" s="38">
        <v>0.005208333333333333</v>
      </c>
      <c r="D249" s="36"/>
      <c r="E249" s="32">
        <f>$F$7*B249/$F$10*100</f>
        <v>42.933604140625</v>
      </c>
      <c r="F249" s="33">
        <f>$F$7*C249/$F$10*1000</f>
        <v>0.8131364420572916</v>
      </c>
      <c r="G249" s="29">
        <f>F249/3.14</f>
        <v>0.25896065033671706</v>
      </c>
    </row>
    <row r="250" spans="2:7" ht="12.75">
      <c r="B250" s="7"/>
      <c r="C250" s="38"/>
      <c r="D250" s="36"/>
      <c r="E250" s="32"/>
      <c r="F250" s="33"/>
      <c r="G250" s="29"/>
    </row>
    <row r="251" spans="1:7" ht="12.75">
      <c r="A251" s="25" t="s">
        <v>221</v>
      </c>
      <c r="B251" s="7"/>
      <c r="C251" s="38"/>
      <c r="D251" s="36"/>
      <c r="E251" s="32"/>
      <c r="F251" s="33"/>
      <c r="G251" s="29"/>
    </row>
    <row r="252" spans="1:7" ht="12.75">
      <c r="A252" t="s">
        <v>9</v>
      </c>
      <c r="B252" s="7">
        <v>1.3333333333333333</v>
      </c>
      <c r="C252" s="38">
        <v>0.005208333333333333</v>
      </c>
      <c r="D252" s="36"/>
      <c r="E252" s="32">
        <f aca="true" t="shared" si="28" ref="E252:E315">$F$7*B252/$F$10*100</f>
        <v>20.816292916666665</v>
      </c>
      <c r="F252" s="33">
        <f aca="true" t="shared" si="29" ref="F252:F315">$F$7*C252/$F$10*1000</f>
        <v>0.8131364420572916</v>
      </c>
      <c r="G252" s="29">
        <f aca="true" t="shared" si="30" ref="G252:G315">F252/3.14</f>
        <v>0.25896065033671706</v>
      </c>
    </row>
    <row r="253" spans="1:7" ht="12.75">
      <c r="A253" t="s">
        <v>153</v>
      </c>
      <c r="B253" s="7">
        <v>0.6666666666666666</v>
      </c>
      <c r="C253" s="38">
        <v>0.003472222222222222</v>
      </c>
      <c r="D253" s="36"/>
      <c r="E253" s="32">
        <f t="shared" si="28"/>
        <v>10.408146458333333</v>
      </c>
      <c r="F253" s="33">
        <f t="shared" si="29"/>
        <v>0.5420909613715277</v>
      </c>
      <c r="G253" s="29">
        <f t="shared" si="30"/>
        <v>0.17264043355781136</v>
      </c>
    </row>
    <row r="254" spans="1:7" ht="12.75">
      <c r="A254" t="s">
        <v>60</v>
      </c>
      <c r="B254" s="7">
        <v>7</v>
      </c>
      <c r="C254" s="38">
        <v>0.005952380952380952</v>
      </c>
      <c r="D254" s="36"/>
      <c r="E254" s="32">
        <f t="shared" si="28"/>
        <v>109.28553781250001</v>
      </c>
      <c r="F254" s="33">
        <f t="shared" si="29"/>
        <v>0.9292987909226189</v>
      </c>
      <c r="G254" s="29">
        <f t="shared" si="30"/>
        <v>0.29595502895624803</v>
      </c>
    </row>
    <row r="255" spans="1:7" ht="12.75">
      <c r="A255" t="s">
        <v>154</v>
      </c>
      <c r="B255" s="7">
        <v>0.875</v>
      </c>
      <c r="C255" s="38">
        <v>0.003968253968253968</v>
      </c>
      <c r="D255" s="36"/>
      <c r="E255" s="32">
        <f t="shared" si="28"/>
        <v>13.660692226562501</v>
      </c>
      <c r="F255" s="33">
        <f t="shared" si="29"/>
        <v>0.619532527281746</v>
      </c>
      <c r="G255" s="29">
        <f t="shared" si="30"/>
        <v>0.19730335263749874</v>
      </c>
    </row>
    <row r="256" spans="1:7" ht="12.75">
      <c r="A256" t="s">
        <v>11</v>
      </c>
      <c r="B256" s="7">
        <v>3.5</v>
      </c>
      <c r="C256" s="38">
        <v>0.006944444444444444</v>
      </c>
      <c r="D256" s="36"/>
      <c r="E256" s="32">
        <f t="shared" si="28"/>
        <v>54.642768906250005</v>
      </c>
      <c r="F256" s="33">
        <f t="shared" si="29"/>
        <v>1.0841819227430554</v>
      </c>
      <c r="G256" s="29">
        <f t="shared" si="30"/>
        <v>0.3452808671156227</v>
      </c>
    </row>
    <row r="257" spans="1:7" ht="12.75">
      <c r="A257" t="s">
        <v>63</v>
      </c>
      <c r="B257" s="7">
        <v>1</v>
      </c>
      <c r="C257" s="38">
        <v>0.006944444444444444</v>
      </c>
      <c r="D257" s="36"/>
      <c r="E257" s="32">
        <f t="shared" si="28"/>
        <v>15.612219687500001</v>
      </c>
      <c r="F257" s="33">
        <f t="shared" si="29"/>
        <v>1.0841819227430554</v>
      </c>
      <c r="G257" s="29">
        <f t="shared" si="30"/>
        <v>0.3452808671156227</v>
      </c>
    </row>
    <row r="258" spans="1:7" ht="12.75">
      <c r="A258" t="s">
        <v>15</v>
      </c>
      <c r="B258" s="7">
        <v>7.5</v>
      </c>
      <c r="C258" s="38">
        <v>0.006944444444444444</v>
      </c>
      <c r="D258" s="36"/>
      <c r="E258" s="32">
        <f t="shared" si="28"/>
        <v>117.09164765625</v>
      </c>
      <c r="F258" s="33">
        <f t="shared" si="29"/>
        <v>1.0841819227430554</v>
      </c>
      <c r="G258" s="29">
        <f t="shared" si="30"/>
        <v>0.3452808671156227</v>
      </c>
    </row>
    <row r="259" spans="1:7" ht="12.75">
      <c r="A259" t="s">
        <v>16</v>
      </c>
      <c r="B259" s="7">
        <v>0.6666666666666666</v>
      </c>
      <c r="C259" s="38">
        <v>0.004629629629629629</v>
      </c>
      <c r="D259" s="36"/>
      <c r="E259" s="32">
        <f t="shared" si="28"/>
        <v>10.408146458333333</v>
      </c>
      <c r="F259" s="33">
        <f t="shared" si="29"/>
        <v>0.7227879484953703</v>
      </c>
      <c r="G259" s="29">
        <f t="shared" si="30"/>
        <v>0.2301872447437485</v>
      </c>
    </row>
    <row r="260" spans="1:7" ht="12.75">
      <c r="A260" t="s">
        <v>155</v>
      </c>
      <c r="B260" s="7">
        <v>1.125</v>
      </c>
      <c r="C260" s="38">
        <v>0.005952380952380952</v>
      </c>
      <c r="D260" s="36"/>
      <c r="E260" s="32">
        <f t="shared" si="28"/>
        <v>17.5637471484375</v>
      </c>
      <c r="F260" s="33">
        <f t="shared" si="29"/>
        <v>0.9292987909226189</v>
      </c>
      <c r="G260" s="29">
        <f t="shared" si="30"/>
        <v>0.29595502895624803</v>
      </c>
    </row>
    <row r="261" spans="1:7" ht="12.75">
      <c r="A261" t="s">
        <v>66</v>
      </c>
      <c r="B261" s="7">
        <v>5.5</v>
      </c>
      <c r="C261" s="38">
        <v>0.005208333333333333</v>
      </c>
      <c r="D261" s="36"/>
      <c r="E261" s="32">
        <f t="shared" si="28"/>
        <v>85.86720828125</v>
      </c>
      <c r="F261" s="33">
        <f t="shared" si="29"/>
        <v>0.8131364420572916</v>
      </c>
      <c r="G261" s="29">
        <f t="shared" si="30"/>
        <v>0.25896065033671706</v>
      </c>
    </row>
    <row r="262" spans="1:7" ht="12.75">
      <c r="A262" t="s">
        <v>156</v>
      </c>
      <c r="B262" s="7">
        <v>3</v>
      </c>
      <c r="C262" s="38">
        <v>0.005208333333333333</v>
      </c>
      <c r="D262" s="36"/>
      <c r="E262" s="32">
        <f t="shared" si="28"/>
        <v>46.8366590625</v>
      </c>
      <c r="F262" s="33">
        <f t="shared" si="29"/>
        <v>0.8131364420572916</v>
      </c>
      <c r="G262" s="29">
        <f t="shared" si="30"/>
        <v>0.25896065033671706</v>
      </c>
    </row>
    <row r="263" spans="1:7" ht="12.75">
      <c r="A263" t="s">
        <v>103</v>
      </c>
      <c r="B263" s="7">
        <v>5.5</v>
      </c>
      <c r="C263" s="38">
        <v>0.005208333333333333</v>
      </c>
      <c r="D263" s="36"/>
      <c r="E263" s="32">
        <f t="shared" si="28"/>
        <v>85.86720828125</v>
      </c>
      <c r="F263" s="33">
        <f t="shared" si="29"/>
        <v>0.8131364420572916</v>
      </c>
      <c r="G263" s="29">
        <f t="shared" si="30"/>
        <v>0.25896065033671706</v>
      </c>
    </row>
    <row r="264" spans="1:7" ht="12.75">
      <c r="A264" t="s">
        <v>144</v>
      </c>
      <c r="B264" s="7">
        <v>5</v>
      </c>
      <c r="C264" s="38">
        <v>0.005208333333333333</v>
      </c>
      <c r="D264" s="36"/>
      <c r="E264" s="32">
        <f t="shared" si="28"/>
        <v>78.0610984375</v>
      </c>
      <c r="F264" s="33">
        <f t="shared" si="29"/>
        <v>0.8131364420572916</v>
      </c>
      <c r="G264" s="29">
        <f t="shared" si="30"/>
        <v>0.25896065033671706</v>
      </c>
    </row>
    <row r="265" spans="1:7" ht="12.75">
      <c r="A265" t="s">
        <v>145</v>
      </c>
      <c r="B265" s="7">
        <v>0.3333333333333333</v>
      </c>
      <c r="C265" s="38">
        <v>0.004629629629629629</v>
      </c>
      <c r="D265" s="36"/>
      <c r="E265" s="32">
        <f t="shared" si="28"/>
        <v>5.204073229166666</v>
      </c>
      <c r="F265" s="33">
        <f t="shared" si="29"/>
        <v>0.7227879484953703</v>
      </c>
      <c r="G265" s="29">
        <f t="shared" si="30"/>
        <v>0.2301872447437485</v>
      </c>
    </row>
    <row r="266" spans="1:7" ht="12.75">
      <c r="A266" t="s">
        <v>54</v>
      </c>
      <c r="B266" s="7">
        <v>3</v>
      </c>
      <c r="C266" s="38">
        <v>0.005952380952380952</v>
      </c>
      <c r="D266" s="36"/>
      <c r="E266" s="32">
        <f t="shared" si="28"/>
        <v>46.8366590625</v>
      </c>
      <c r="F266" s="33">
        <f t="shared" si="29"/>
        <v>0.9292987909226189</v>
      </c>
      <c r="G266" s="29">
        <f t="shared" si="30"/>
        <v>0.29595502895624803</v>
      </c>
    </row>
    <row r="267" spans="1:7" ht="12.75">
      <c r="A267" t="s">
        <v>55</v>
      </c>
      <c r="B267" s="7">
        <v>0.875</v>
      </c>
      <c r="C267" s="38">
        <v>0.006756756756756757</v>
      </c>
      <c r="D267" s="36"/>
      <c r="E267" s="32">
        <f t="shared" si="28"/>
        <v>13.660692226562501</v>
      </c>
      <c r="F267" s="33">
        <f t="shared" si="29"/>
        <v>1.0548797086148651</v>
      </c>
      <c r="G267" s="29">
        <f t="shared" si="30"/>
        <v>0.3359489517881736</v>
      </c>
    </row>
    <row r="268" spans="1:7" ht="12.75">
      <c r="A268" t="s">
        <v>63</v>
      </c>
      <c r="B268" s="7">
        <v>1</v>
      </c>
      <c r="C268" s="38">
        <v>0.00641025641025641</v>
      </c>
      <c r="D268" s="36"/>
      <c r="E268" s="32">
        <f t="shared" si="28"/>
        <v>15.612219687500001</v>
      </c>
      <c r="F268" s="33">
        <f t="shared" si="29"/>
        <v>1.000783313301282</v>
      </c>
      <c r="G268" s="29">
        <f t="shared" si="30"/>
        <v>0.318720800414421</v>
      </c>
    </row>
    <row r="269" spans="1:7" ht="12.75">
      <c r="A269" t="s">
        <v>157</v>
      </c>
      <c r="B269" s="7">
        <v>0.75</v>
      </c>
      <c r="C269" s="38">
        <v>0.003472222222222222</v>
      </c>
      <c r="D269" s="36"/>
      <c r="E269" s="32">
        <f t="shared" si="28"/>
        <v>11.709164765625</v>
      </c>
      <c r="F269" s="33">
        <f t="shared" si="29"/>
        <v>0.5420909613715277</v>
      </c>
      <c r="G269" s="29">
        <f t="shared" si="30"/>
        <v>0.17264043355781136</v>
      </c>
    </row>
    <row r="270" spans="1:7" ht="12.75">
      <c r="A270" t="s">
        <v>158</v>
      </c>
      <c r="B270" s="7">
        <v>3</v>
      </c>
      <c r="C270" s="38"/>
      <c r="D270" s="36">
        <v>10</v>
      </c>
      <c r="E270" s="32">
        <f t="shared" si="28"/>
        <v>46.8366590625</v>
      </c>
      <c r="F270" s="33">
        <f>$D$5*D270/$F$10</f>
        <v>0.03133095833333333</v>
      </c>
      <c r="G270" s="29">
        <f t="shared" si="30"/>
        <v>0.00997801220806794</v>
      </c>
    </row>
    <row r="271" spans="1:7" ht="12.75">
      <c r="A271" t="s">
        <v>43</v>
      </c>
      <c r="B271" s="7">
        <v>14</v>
      </c>
      <c r="C271" s="38"/>
      <c r="D271" s="36">
        <v>10</v>
      </c>
      <c r="E271" s="32">
        <f t="shared" si="28"/>
        <v>218.57107562500002</v>
      </c>
      <c r="F271" s="33">
        <f>$D$5*D271/$F$10</f>
        <v>0.03133095833333333</v>
      </c>
      <c r="G271" s="29">
        <f t="shared" si="30"/>
        <v>0.00997801220806794</v>
      </c>
    </row>
    <row r="272" spans="1:7" ht="12.75">
      <c r="A272" t="s">
        <v>46</v>
      </c>
      <c r="B272" s="7">
        <v>7</v>
      </c>
      <c r="C272" s="38"/>
      <c r="D272" s="36">
        <v>5</v>
      </c>
      <c r="E272" s="32">
        <f t="shared" si="28"/>
        <v>109.28553781250001</v>
      </c>
      <c r="F272" s="33">
        <f>$D$5*D272/$F$10</f>
        <v>0.015665479166666666</v>
      </c>
      <c r="G272" s="29">
        <f t="shared" si="30"/>
        <v>0.00498900610403397</v>
      </c>
    </row>
    <row r="273" spans="1:7" ht="12.75">
      <c r="A273" t="s">
        <v>121</v>
      </c>
      <c r="B273" s="7">
        <v>80</v>
      </c>
      <c r="C273" s="38"/>
      <c r="D273" s="36">
        <v>10</v>
      </c>
      <c r="E273" s="32">
        <f t="shared" si="28"/>
        <v>1248.977575</v>
      </c>
      <c r="F273" s="33">
        <f>$D$5*D273/$F$10</f>
        <v>0.03133095833333333</v>
      </c>
      <c r="G273" s="29">
        <f t="shared" si="30"/>
        <v>0.00997801220806794</v>
      </c>
    </row>
    <row r="274" spans="2:7" ht="12.75">
      <c r="B274" s="7"/>
      <c r="C274" s="38"/>
      <c r="D274" s="36"/>
      <c r="E274" s="32"/>
      <c r="F274" s="33"/>
      <c r="G274" s="29"/>
    </row>
    <row r="275" spans="1:7" ht="15.75">
      <c r="A275" s="55" t="s">
        <v>159</v>
      </c>
      <c r="B275" s="49"/>
      <c r="C275" s="50"/>
      <c r="D275" s="51"/>
      <c r="E275" s="52"/>
      <c r="F275" s="53"/>
      <c r="G275" s="54"/>
    </row>
    <row r="276" spans="1:7" ht="12.75">
      <c r="A276" t="s">
        <v>160</v>
      </c>
      <c r="B276" s="7">
        <v>1.5</v>
      </c>
      <c r="C276" s="38">
        <v>0.016666666666666666</v>
      </c>
      <c r="D276" s="36"/>
      <c r="E276" s="32">
        <f t="shared" si="28"/>
        <v>23.41832953125</v>
      </c>
      <c r="F276" s="33">
        <f t="shared" si="29"/>
        <v>2.602036614583333</v>
      </c>
      <c r="G276" s="29">
        <f t="shared" si="30"/>
        <v>0.8286740810774946</v>
      </c>
    </row>
    <row r="277" spans="1:7" ht="12.75">
      <c r="A277" t="s">
        <v>130</v>
      </c>
      <c r="B277" s="7">
        <v>1.5</v>
      </c>
      <c r="C277" s="38">
        <v>0.016666666666666666</v>
      </c>
      <c r="D277" s="36"/>
      <c r="E277" s="32">
        <f t="shared" si="28"/>
        <v>23.41832953125</v>
      </c>
      <c r="F277" s="33">
        <f t="shared" si="29"/>
        <v>2.602036614583333</v>
      </c>
      <c r="G277" s="29">
        <f t="shared" si="30"/>
        <v>0.8286740810774946</v>
      </c>
    </row>
    <row r="278" spans="1:7" ht="12.75">
      <c r="A278" t="s">
        <v>9</v>
      </c>
      <c r="B278" s="7">
        <v>3.125</v>
      </c>
      <c r="C278" s="38">
        <v>0.016666666666666666</v>
      </c>
      <c r="D278" s="36"/>
      <c r="E278" s="32">
        <f t="shared" si="28"/>
        <v>48.788186523437496</v>
      </c>
      <c r="F278" s="33">
        <f t="shared" si="29"/>
        <v>2.602036614583333</v>
      </c>
      <c r="G278" s="29">
        <f t="shared" si="30"/>
        <v>0.8286740810774946</v>
      </c>
    </row>
    <row r="279" spans="1:7" ht="12.75">
      <c r="A279" t="s">
        <v>131</v>
      </c>
      <c r="B279" s="7">
        <v>1</v>
      </c>
      <c r="C279" s="38">
        <v>0.009708737864077669</v>
      </c>
      <c r="D279" s="36"/>
      <c r="E279" s="32">
        <f t="shared" si="28"/>
        <v>15.612219687500001</v>
      </c>
      <c r="F279" s="33">
        <f t="shared" si="29"/>
        <v>1.5157494842233008</v>
      </c>
      <c r="G279" s="29">
        <f t="shared" si="30"/>
        <v>0.4827227656762104</v>
      </c>
    </row>
    <row r="280" spans="1:7" ht="12.75">
      <c r="A280" t="s">
        <v>11</v>
      </c>
      <c r="B280" s="7">
        <v>1.75</v>
      </c>
      <c r="C280" s="38">
        <f>1/48+1/192</f>
        <v>0.026041666666666664</v>
      </c>
      <c r="D280" s="36"/>
      <c r="E280" s="32">
        <f t="shared" si="28"/>
        <v>27.321384453125003</v>
      </c>
      <c r="F280" s="33">
        <f t="shared" si="29"/>
        <v>4.065682210286458</v>
      </c>
      <c r="G280" s="29">
        <f t="shared" si="30"/>
        <v>1.2948032516835855</v>
      </c>
    </row>
    <row r="281" spans="1:7" ht="12.75">
      <c r="A281" t="s">
        <v>161</v>
      </c>
      <c r="B281" s="7">
        <v>4</v>
      </c>
      <c r="C281" s="38">
        <v>0.009259259259259259</v>
      </c>
      <c r="D281" s="36"/>
      <c r="E281" s="32">
        <f t="shared" si="28"/>
        <v>62.448878750000006</v>
      </c>
      <c r="F281" s="33">
        <f t="shared" si="29"/>
        <v>1.4455758969907406</v>
      </c>
      <c r="G281" s="29">
        <f t="shared" si="30"/>
        <v>0.460374489487497</v>
      </c>
    </row>
    <row r="282" spans="1:7" ht="12.75">
      <c r="A282" t="s">
        <v>83</v>
      </c>
      <c r="B282" s="7">
        <v>1.25</v>
      </c>
      <c r="C282" s="38">
        <v>0.016666666666666666</v>
      </c>
      <c r="D282" s="36"/>
      <c r="E282" s="32">
        <f t="shared" si="28"/>
        <v>19.515274609375</v>
      </c>
      <c r="F282" s="33">
        <f t="shared" si="29"/>
        <v>2.602036614583333</v>
      </c>
      <c r="G282" s="29">
        <f t="shared" si="30"/>
        <v>0.8286740810774946</v>
      </c>
    </row>
    <row r="283" spans="1:7" ht="12.75">
      <c r="A283" t="s">
        <v>162</v>
      </c>
      <c r="B283" s="7">
        <v>2</v>
      </c>
      <c r="C283" s="38">
        <v>0.005952380952380952</v>
      </c>
      <c r="D283" s="36"/>
      <c r="E283" s="32">
        <f t="shared" si="28"/>
        <v>31.224439375000003</v>
      </c>
      <c r="F283" s="33">
        <f t="shared" si="29"/>
        <v>0.9292987909226189</v>
      </c>
      <c r="G283" s="29">
        <f t="shared" si="30"/>
        <v>0.29595502895624803</v>
      </c>
    </row>
    <row r="284" spans="1:7" ht="12.75">
      <c r="A284" t="s">
        <v>86</v>
      </c>
      <c r="B284" s="7">
        <v>8.5</v>
      </c>
      <c r="C284" s="38">
        <v>0.009259259259259259</v>
      </c>
      <c r="D284" s="36"/>
      <c r="E284" s="32">
        <f t="shared" si="28"/>
        <v>132.70386734375</v>
      </c>
      <c r="F284" s="33">
        <f t="shared" si="29"/>
        <v>1.4455758969907406</v>
      </c>
      <c r="G284" s="29">
        <f t="shared" si="30"/>
        <v>0.460374489487497</v>
      </c>
    </row>
    <row r="285" spans="1:7" ht="12.75">
      <c r="A285" t="s">
        <v>163</v>
      </c>
      <c r="B285" s="7">
        <v>6.5</v>
      </c>
      <c r="C285" s="38">
        <v>0.004310344827586207</v>
      </c>
      <c r="D285" s="36"/>
      <c r="E285" s="32">
        <f t="shared" si="28"/>
        <v>101.47942796875</v>
      </c>
      <c r="F285" s="33">
        <f t="shared" si="29"/>
        <v>0.6729405037715517</v>
      </c>
      <c r="G285" s="29">
        <f t="shared" si="30"/>
        <v>0.2143122623476279</v>
      </c>
    </row>
    <row r="286" spans="1:7" ht="12.75">
      <c r="A286" t="s">
        <v>15</v>
      </c>
      <c r="B286" s="7">
        <v>8</v>
      </c>
      <c r="C286" s="38">
        <v>0.010416666666666666</v>
      </c>
      <c r="D286" s="36"/>
      <c r="E286" s="32">
        <f t="shared" si="28"/>
        <v>124.89775750000001</v>
      </c>
      <c r="F286" s="33">
        <f t="shared" si="29"/>
        <v>1.6262728841145833</v>
      </c>
      <c r="G286" s="29">
        <f t="shared" si="30"/>
        <v>0.5179213006734341</v>
      </c>
    </row>
    <row r="287" spans="1:7" ht="12.75">
      <c r="A287" t="s">
        <v>164</v>
      </c>
      <c r="B287" s="7">
        <v>1.25</v>
      </c>
      <c r="C287" s="38">
        <f>1/108+1/192</f>
        <v>0.014467592592592591</v>
      </c>
      <c r="D287" s="36"/>
      <c r="E287" s="32">
        <f t="shared" si="28"/>
        <v>19.515274609375</v>
      </c>
      <c r="F287" s="33">
        <f t="shared" si="29"/>
        <v>2.2587123390480324</v>
      </c>
      <c r="G287" s="29">
        <f t="shared" si="30"/>
        <v>0.7193351398242142</v>
      </c>
    </row>
    <row r="288" spans="1:7" ht="12.75">
      <c r="A288" t="s">
        <v>165</v>
      </c>
      <c r="B288" s="7">
        <v>4</v>
      </c>
      <c r="C288" s="38">
        <v>0.008333333333333333</v>
      </c>
      <c r="D288" s="36"/>
      <c r="E288" s="32">
        <f t="shared" si="28"/>
        <v>62.448878750000006</v>
      </c>
      <c r="F288" s="33">
        <f t="shared" si="29"/>
        <v>1.3010183072916666</v>
      </c>
      <c r="G288" s="29">
        <f t="shared" si="30"/>
        <v>0.4143370405387473</v>
      </c>
    </row>
    <row r="289" spans="1:7" ht="12.75">
      <c r="A289" t="s">
        <v>166</v>
      </c>
      <c r="B289" s="7">
        <v>3.6666666666666665</v>
      </c>
      <c r="C289" s="38">
        <v>0.004629629629629629</v>
      </c>
      <c r="D289" s="36"/>
      <c r="E289" s="32">
        <f t="shared" si="28"/>
        <v>57.24480552083333</v>
      </c>
      <c r="F289" s="33">
        <f t="shared" si="29"/>
        <v>0.7227879484953703</v>
      </c>
      <c r="G289" s="29">
        <f t="shared" si="30"/>
        <v>0.2301872447437485</v>
      </c>
    </row>
    <row r="290" spans="1:7" ht="12.75">
      <c r="A290" t="s">
        <v>167</v>
      </c>
      <c r="B290" s="7">
        <v>3.6666666666666665</v>
      </c>
      <c r="C290" s="38">
        <v>0.004629629629629629</v>
      </c>
      <c r="D290" s="36"/>
      <c r="E290" s="32">
        <f t="shared" si="28"/>
        <v>57.24480552083333</v>
      </c>
      <c r="F290" s="33">
        <f t="shared" si="29"/>
        <v>0.7227879484953703</v>
      </c>
      <c r="G290" s="29">
        <f t="shared" si="30"/>
        <v>0.2301872447437485</v>
      </c>
    </row>
    <row r="291" spans="1:7" ht="12.75">
      <c r="A291" t="s">
        <v>168</v>
      </c>
      <c r="B291" s="7">
        <v>42</v>
      </c>
      <c r="C291" s="38">
        <v>0.003968253968253968</v>
      </c>
      <c r="D291" s="36"/>
      <c r="E291" s="32">
        <f t="shared" si="28"/>
        <v>655.7132268749999</v>
      </c>
      <c r="F291" s="33">
        <f t="shared" si="29"/>
        <v>0.619532527281746</v>
      </c>
      <c r="G291" s="29">
        <f t="shared" si="30"/>
        <v>0.19730335263749874</v>
      </c>
    </row>
    <row r="292" spans="1:7" ht="12.75">
      <c r="A292" t="s">
        <v>169</v>
      </c>
      <c r="B292" s="7">
        <v>0.125</v>
      </c>
      <c r="C292" s="38">
        <v>0.016666666666666666</v>
      </c>
      <c r="D292" s="36"/>
      <c r="E292" s="32">
        <f t="shared" si="28"/>
        <v>1.9515274609375002</v>
      </c>
      <c r="F292" s="33">
        <f t="shared" si="29"/>
        <v>2.602036614583333</v>
      </c>
      <c r="G292" s="29">
        <f t="shared" si="30"/>
        <v>0.8286740810774946</v>
      </c>
    </row>
    <row r="293" spans="1:7" ht="12.75">
      <c r="A293" t="s">
        <v>88</v>
      </c>
      <c r="B293" s="7">
        <v>9</v>
      </c>
      <c r="C293" s="38">
        <v>0.005208333333333333</v>
      </c>
      <c r="D293" s="36"/>
      <c r="E293" s="32">
        <f t="shared" si="28"/>
        <v>140.5099771875</v>
      </c>
      <c r="F293" s="33">
        <f t="shared" si="29"/>
        <v>0.8131364420572916</v>
      </c>
      <c r="G293" s="29">
        <f t="shared" si="30"/>
        <v>0.25896065033671706</v>
      </c>
    </row>
    <row r="294" spans="1:7" ht="12.75">
      <c r="A294" t="s">
        <v>170</v>
      </c>
      <c r="B294" s="7">
        <v>1</v>
      </c>
      <c r="C294" s="38"/>
      <c r="D294" s="36"/>
      <c r="E294" s="32">
        <f t="shared" si="28"/>
        <v>15.612219687500001</v>
      </c>
      <c r="F294" s="33">
        <f t="shared" si="29"/>
        <v>0</v>
      </c>
      <c r="G294" s="29">
        <f t="shared" si="30"/>
        <v>0</v>
      </c>
    </row>
    <row r="295" spans="1:7" ht="12.75">
      <c r="A295" t="s">
        <v>20</v>
      </c>
      <c r="B295" s="7">
        <v>7</v>
      </c>
      <c r="C295" s="38">
        <v>0.0028735632183908046</v>
      </c>
      <c r="D295" s="36"/>
      <c r="E295" s="32">
        <f t="shared" si="28"/>
        <v>109.28553781250001</v>
      </c>
      <c r="F295" s="33">
        <f t="shared" si="29"/>
        <v>0.4486270025143678</v>
      </c>
      <c r="G295" s="29">
        <f t="shared" si="30"/>
        <v>0.1428748415650853</v>
      </c>
    </row>
    <row r="296" spans="1:7" ht="12.75">
      <c r="A296" t="s">
        <v>171</v>
      </c>
      <c r="B296" s="7">
        <v>0.875</v>
      </c>
      <c r="C296" s="38">
        <v>0.0028735632183908046</v>
      </c>
      <c r="D296" s="36"/>
      <c r="E296" s="32">
        <f t="shared" si="28"/>
        <v>13.660692226562501</v>
      </c>
      <c r="F296" s="33">
        <f t="shared" si="29"/>
        <v>0.4486270025143678</v>
      </c>
      <c r="G296" s="29">
        <f t="shared" si="30"/>
        <v>0.1428748415650853</v>
      </c>
    </row>
    <row r="297" spans="1:7" ht="12.75">
      <c r="A297" t="s">
        <v>155</v>
      </c>
      <c r="B297" s="7">
        <v>2.3333333333333335</v>
      </c>
      <c r="C297" s="38">
        <v>0.008796296296296297</v>
      </c>
      <c r="D297" s="36"/>
      <c r="E297" s="32">
        <f t="shared" si="28"/>
        <v>36.42851260416667</v>
      </c>
      <c r="F297" s="33">
        <f t="shared" si="29"/>
        <v>1.3732971021412037</v>
      </c>
      <c r="G297" s="29">
        <f t="shared" si="30"/>
        <v>0.4373557650131222</v>
      </c>
    </row>
    <row r="298" spans="1:7" ht="12.75">
      <c r="A298" t="s">
        <v>172</v>
      </c>
      <c r="B298" s="7">
        <v>0.875</v>
      </c>
      <c r="C298" s="38">
        <v>0.004629629629629629</v>
      </c>
      <c r="D298" s="36"/>
      <c r="E298" s="32">
        <f t="shared" si="28"/>
        <v>13.660692226562501</v>
      </c>
      <c r="F298" s="33">
        <f t="shared" si="29"/>
        <v>0.7227879484953703</v>
      </c>
      <c r="G298" s="29">
        <f t="shared" si="30"/>
        <v>0.2301872447437485</v>
      </c>
    </row>
    <row r="299" spans="1:7" ht="12.75">
      <c r="A299" t="s">
        <v>65</v>
      </c>
      <c r="B299" s="7">
        <v>0.25</v>
      </c>
      <c r="C299" s="38">
        <v>0.007575757575757576</v>
      </c>
      <c r="D299" s="36"/>
      <c r="E299" s="32">
        <f t="shared" si="28"/>
        <v>3.9030549218750004</v>
      </c>
      <c r="F299" s="33">
        <f t="shared" si="29"/>
        <v>1.182743915719697</v>
      </c>
      <c r="G299" s="29">
        <f t="shared" si="30"/>
        <v>0.37667003685340666</v>
      </c>
    </row>
    <row r="300" spans="1:7" ht="12.75">
      <c r="A300" t="s">
        <v>66</v>
      </c>
      <c r="B300" s="7">
        <v>6.25</v>
      </c>
      <c r="C300" s="38">
        <v>0.007575757575757576</v>
      </c>
      <c r="D300" s="36"/>
      <c r="E300" s="32">
        <f t="shared" si="28"/>
        <v>97.57637304687499</v>
      </c>
      <c r="F300" s="33">
        <f t="shared" si="29"/>
        <v>1.182743915719697</v>
      </c>
      <c r="G300" s="29">
        <f t="shared" si="30"/>
        <v>0.37667003685340666</v>
      </c>
    </row>
    <row r="301" spans="1:7" ht="12.75">
      <c r="A301" t="s">
        <v>100</v>
      </c>
      <c r="B301" s="7">
        <v>3.5</v>
      </c>
      <c r="C301" s="38">
        <v>0.007575757575757576</v>
      </c>
      <c r="D301" s="36"/>
      <c r="E301" s="32">
        <f t="shared" si="28"/>
        <v>54.642768906250005</v>
      </c>
      <c r="F301" s="33">
        <f t="shared" si="29"/>
        <v>1.182743915719697</v>
      </c>
      <c r="G301" s="29">
        <f t="shared" si="30"/>
        <v>0.37667003685340666</v>
      </c>
    </row>
    <row r="302" spans="1:7" ht="12.75">
      <c r="A302" t="s">
        <v>144</v>
      </c>
      <c r="B302" s="7">
        <v>4</v>
      </c>
      <c r="C302" s="38">
        <v>0.007575757575757576</v>
      </c>
      <c r="D302" s="36"/>
      <c r="E302" s="32">
        <f t="shared" si="28"/>
        <v>62.448878750000006</v>
      </c>
      <c r="F302" s="33">
        <f t="shared" si="29"/>
        <v>1.182743915719697</v>
      </c>
      <c r="G302" s="29">
        <f t="shared" si="30"/>
        <v>0.37667003685340666</v>
      </c>
    </row>
    <row r="303" spans="1:7" ht="12.75">
      <c r="A303" t="s">
        <v>156</v>
      </c>
      <c r="B303" s="7">
        <v>6.666666666666667</v>
      </c>
      <c r="C303" s="38">
        <v>0.007575757575757576</v>
      </c>
      <c r="D303" s="36"/>
      <c r="E303" s="32">
        <f t="shared" si="28"/>
        <v>104.08146458333334</v>
      </c>
      <c r="F303" s="33">
        <f t="shared" si="29"/>
        <v>1.182743915719697</v>
      </c>
      <c r="G303" s="29">
        <f t="shared" si="30"/>
        <v>0.37667003685340666</v>
      </c>
    </row>
    <row r="304" spans="1:7" ht="12.75">
      <c r="A304" t="s">
        <v>29</v>
      </c>
      <c r="B304" s="7">
        <v>5.333333333333333</v>
      </c>
      <c r="C304" s="38">
        <v>0.011160714285714286</v>
      </c>
      <c r="D304" s="36"/>
      <c r="E304" s="32">
        <f t="shared" si="28"/>
        <v>83.26517166666666</v>
      </c>
      <c r="F304" s="33">
        <f t="shared" si="29"/>
        <v>1.742435232979911</v>
      </c>
      <c r="G304" s="29">
        <f t="shared" si="30"/>
        <v>0.5549156792929653</v>
      </c>
    </row>
    <row r="305" spans="1:7" ht="12.75">
      <c r="A305" t="s">
        <v>101</v>
      </c>
      <c r="B305" s="7">
        <v>4</v>
      </c>
      <c r="C305" s="38">
        <v>0.011160714285714286</v>
      </c>
      <c r="D305" s="36"/>
      <c r="E305" s="32">
        <f t="shared" si="28"/>
        <v>62.448878750000006</v>
      </c>
      <c r="F305" s="33">
        <f t="shared" si="29"/>
        <v>1.742435232979911</v>
      </c>
      <c r="G305" s="29">
        <f t="shared" si="30"/>
        <v>0.5549156792929653</v>
      </c>
    </row>
    <row r="306" spans="1:7" ht="12.75">
      <c r="A306" t="s">
        <v>173</v>
      </c>
      <c r="B306" s="7">
        <v>5</v>
      </c>
      <c r="C306" s="38">
        <v>0.011160714285714286</v>
      </c>
      <c r="D306" s="36"/>
      <c r="E306" s="32">
        <f t="shared" si="28"/>
        <v>78.0610984375</v>
      </c>
      <c r="F306" s="33">
        <f t="shared" si="29"/>
        <v>1.742435232979911</v>
      </c>
      <c r="G306" s="29">
        <f t="shared" si="30"/>
        <v>0.5549156792929653</v>
      </c>
    </row>
    <row r="307" spans="1:7" ht="12.75">
      <c r="A307" t="s">
        <v>103</v>
      </c>
      <c r="B307" s="7">
        <v>5.5</v>
      </c>
      <c r="C307" s="38">
        <v>0.007575757575757576</v>
      </c>
      <c r="D307" s="36"/>
      <c r="E307" s="32">
        <f t="shared" si="28"/>
        <v>85.86720828125</v>
      </c>
      <c r="F307" s="33">
        <f t="shared" si="29"/>
        <v>1.182743915719697</v>
      </c>
      <c r="G307" s="29">
        <f t="shared" si="30"/>
        <v>0.37667003685340666</v>
      </c>
    </row>
    <row r="308" spans="1:7" ht="12.75">
      <c r="A308" t="s">
        <v>104</v>
      </c>
      <c r="B308" s="7">
        <v>4</v>
      </c>
      <c r="C308" s="38">
        <v>0.006944444444444444</v>
      </c>
      <c r="D308" s="36"/>
      <c r="E308" s="32">
        <f t="shared" si="28"/>
        <v>62.448878750000006</v>
      </c>
      <c r="F308" s="33">
        <f t="shared" si="29"/>
        <v>1.0841819227430554</v>
      </c>
      <c r="G308" s="29">
        <f t="shared" si="30"/>
        <v>0.3452808671156227</v>
      </c>
    </row>
    <row r="309" spans="1:7" ht="12.75">
      <c r="A309" t="s">
        <v>105</v>
      </c>
      <c r="B309" s="7">
        <v>3.25</v>
      </c>
      <c r="C309" s="38">
        <v>0.006944444444444444</v>
      </c>
      <c r="D309" s="36"/>
      <c r="E309" s="32">
        <f t="shared" si="28"/>
        <v>50.739713984375</v>
      </c>
      <c r="F309" s="33">
        <f t="shared" si="29"/>
        <v>1.0841819227430554</v>
      </c>
      <c r="G309" s="29">
        <f t="shared" si="30"/>
        <v>0.3452808671156227</v>
      </c>
    </row>
    <row r="310" spans="1:7" ht="12.75">
      <c r="A310" t="s">
        <v>174</v>
      </c>
      <c r="B310" s="7">
        <v>0.5</v>
      </c>
      <c r="C310" s="38">
        <v>0.006944444444444444</v>
      </c>
      <c r="D310" s="36"/>
      <c r="E310" s="32">
        <f t="shared" si="28"/>
        <v>7.806109843750001</v>
      </c>
      <c r="F310" s="33">
        <f t="shared" si="29"/>
        <v>1.0841819227430554</v>
      </c>
      <c r="G310" s="29">
        <f t="shared" si="30"/>
        <v>0.3452808671156227</v>
      </c>
    </row>
    <row r="311" spans="1:7" ht="12.75">
      <c r="A311" t="s">
        <v>30</v>
      </c>
      <c r="B311" s="7">
        <v>2.25</v>
      </c>
      <c r="C311" s="38">
        <f>1/108+1/192</f>
        <v>0.014467592592592591</v>
      </c>
      <c r="D311" s="36"/>
      <c r="E311" s="32">
        <f t="shared" si="28"/>
        <v>35.127494296875</v>
      </c>
      <c r="F311" s="33">
        <f t="shared" si="29"/>
        <v>2.2587123390480324</v>
      </c>
      <c r="G311" s="29">
        <f t="shared" si="30"/>
        <v>0.7193351398242142</v>
      </c>
    </row>
    <row r="312" spans="1:7" ht="12.75">
      <c r="A312" t="s">
        <v>175</v>
      </c>
      <c r="B312" s="7">
        <v>0.3333333333333333</v>
      </c>
      <c r="C312" s="38">
        <f>1/108+1/192</f>
        <v>0.014467592592592591</v>
      </c>
      <c r="D312" s="36"/>
      <c r="E312" s="32">
        <f t="shared" si="28"/>
        <v>5.204073229166666</v>
      </c>
      <c r="F312" s="33">
        <f t="shared" si="29"/>
        <v>2.2587123390480324</v>
      </c>
      <c r="G312" s="29">
        <f t="shared" si="30"/>
        <v>0.7193351398242142</v>
      </c>
    </row>
    <row r="313" spans="1:7" ht="12.75">
      <c r="A313" t="s">
        <v>40</v>
      </c>
      <c r="B313" s="7">
        <v>3.5</v>
      </c>
      <c r="C313" s="38">
        <v>0.00641025641025641</v>
      </c>
      <c r="D313" s="36"/>
      <c r="E313" s="32">
        <f t="shared" si="28"/>
        <v>54.642768906250005</v>
      </c>
      <c r="F313" s="33">
        <f t="shared" si="29"/>
        <v>1.000783313301282</v>
      </c>
      <c r="G313" s="29">
        <f t="shared" si="30"/>
        <v>0.318720800414421</v>
      </c>
    </row>
    <row r="314" spans="1:7" ht="12.75">
      <c r="A314" t="s">
        <v>110</v>
      </c>
      <c r="B314" s="7">
        <v>3.5</v>
      </c>
      <c r="C314" s="38">
        <v>0.00641025641025641</v>
      </c>
      <c r="D314" s="36"/>
      <c r="E314" s="32">
        <f t="shared" si="28"/>
        <v>54.642768906250005</v>
      </c>
      <c r="F314" s="33">
        <f t="shared" si="29"/>
        <v>1.000783313301282</v>
      </c>
      <c r="G314" s="29">
        <f t="shared" si="30"/>
        <v>0.318720800414421</v>
      </c>
    </row>
    <row r="315" spans="1:7" ht="12.75">
      <c r="A315" t="s">
        <v>111</v>
      </c>
      <c r="B315" s="7">
        <v>5</v>
      </c>
      <c r="C315" s="38">
        <v>0.008333333333333333</v>
      </c>
      <c r="D315" s="36"/>
      <c r="E315" s="32">
        <f t="shared" si="28"/>
        <v>78.0610984375</v>
      </c>
      <c r="F315" s="33">
        <f t="shared" si="29"/>
        <v>1.3010183072916666</v>
      </c>
      <c r="G315" s="29">
        <f t="shared" si="30"/>
        <v>0.4143370405387473</v>
      </c>
    </row>
    <row r="316" spans="1:7" ht="12.75">
      <c r="A316" t="s">
        <v>112</v>
      </c>
      <c r="B316" s="7">
        <v>5.5</v>
      </c>
      <c r="C316" s="38">
        <v>0.006944444444444444</v>
      </c>
      <c r="D316" s="36"/>
      <c r="E316" s="32">
        <f>$F$7*B316/$F$10*100</f>
        <v>85.86720828125</v>
      </c>
      <c r="F316" s="33">
        <f>$F$7*C316/$F$10*1000</f>
        <v>1.0841819227430554</v>
      </c>
      <c r="G316" s="29">
        <f aca="true" t="shared" si="31" ref="G316:G339">F316/3.14</f>
        <v>0.3452808671156227</v>
      </c>
    </row>
    <row r="317" spans="1:7" ht="12.75">
      <c r="A317" t="s">
        <v>176</v>
      </c>
      <c r="B317" s="7">
        <v>0.5</v>
      </c>
      <c r="C317" s="38">
        <v>0.011160714285714286</v>
      </c>
      <c r="D317" s="36"/>
      <c r="E317" s="32">
        <f>$F$7*B317/$F$10*100</f>
        <v>7.806109843750001</v>
      </c>
      <c r="F317" s="33">
        <f>$F$7*C317/$F$10*1000</f>
        <v>1.742435232979911</v>
      </c>
      <c r="G317" s="29">
        <f t="shared" si="31"/>
        <v>0.5549156792929653</v>
      </c>
    </row>
    <row r="318" spans="1:7" ht="12.75">
      <c r="A318" t="s">
        <v>177</v>
      </c>
      <c r="B318" s="7">
        <v>1.75</v>
      </c>
      <c r="C318" s="38">
        <f>1/72+1/216</f>
        <v>0.018518518518518517</v>
      </c>
      <c r="D318" s="36"/>
      <c r="E318" s="32">
        <f aca="true" t="shared" si="32" ref="E318:E326">$F$7*B318/$F$10*100</f>
        <v>27.321384453125003</v>
      </c>
      <c r="F318" s="33">
        <f aca="true" t="shared" si="33" ref="F318:F326">$F$7*C318/$F$10*1000</f>
        <v>2.8911517939814813</v>
      </c>
      <c r="G318" s="29">
        <f t="shared" si="31"/>
        <v>0.920748978974994</v>
      </c>
    </row>
    <row r="319" spans="1:7" ht="12.75">
      <c r="A319" t="s">
        <v>178</v>
      </c>
      <c r="B319" s="7"/>
      <c r="C319" s="38"/>
      <c r="D319" s="36"/>
      <c r="E319" s="32"/>
      <c r="F319" s="33"/>
      <c r="G319" s="29"/>
    </row>
    <row r="320" spans="1:7" ht="12.75">
      <c r="A320" t="s">
        <v>184</v>
      </c>
      <c r="B320" s="7">
        <v>0.5</v>
      </c>
      <c r="C320" s="38">
        <v>0.013888888888888888</v>
      </c>
      <c r="D320" s="36"/>
      <c r="E320" s="32">
        <f>$F$7*B320/$F$10*100</f>
        <v>7.806109843750001</v>
      </c>
      <c r="F320" s="33">
        <f>$F$7*C320/$F$10*1000</f>
        <v>2.1683638454861107</v>
      </c>
      <c r="G320" s="29">
        <f t="shared" si="31"/>
        <v>0.6905617342312454</v>
      </c>
    </row>
    <row r="321" spans="1:7" ht="12.75">
      <c r="A321" t="s">
        <v>179</v>
      </c>
      <c r="B321" s="7">
        <v>0.6666666666666666</v>
      </c>
      <c r="C321" s="38">
        <f>1/108+1/192</f>
        <v>0.014467592592592591</v>
      </c>
      <c r="D321" s="36"/>
      <c r="E321" s="32">
        <f t="shared" si="32"/>
        <v>10.408146458333333</v>
      </c>
      <c r="F321" s="33">
        <f t="shared" si="33"/>
        <v>2.2587123390480324</v>
      </c>
      <c r="G321" s="29">
        <f t="shared" si="31"/>
        <v>0.7193351398242142</v>
      </c>
    </row>
    <row r="322" spans="1:7" ht="12.75">
      <c r="A322" t="s">
        <v>117</v>
      </c>
      <c r="B322" s="7">
        <v>0.3333333333333333</v>
      </c>
      <c r="C322" s="38">
        <f>1/108+1/192</f>
        <v>0.014467592592592591</v>
      </c>
      <c r="D322" s="36"/>
      <c r="E322" s="32">
        <f t="shared" si="32"/>
        <v>5.204073229166666</v>
      </c>
      <c r="F322" s="33">
        <f t="shared" si="33"/>
        <v>2.2587123390480324</v>
      </c>
      <c r="G322" s="29">
        <f t="shared" si="31"/>
        <v>0.7193351398242142</v>
      </c>
    </row>
    <row r="323" spans="1:7" ht="12.75">
      <c r="A323" t="s">
        <v>118</v>
      </c>
      <c r="B323" s="7">
        <v>0.3333333333333333</v>
      </c>
      <c r="C323" s="38">
        <v>0.012896825396825396</v>
      </c>
      <c r="D323" s="36"/>
      <c r="E323" s="32">
        <f t="shared" si="32"/>
        <v>5.204073229166666</v>
      </c>
      <c r="F323" s="33">
        <f t="shared" si="33"/>
        <v>2.0134807136656745</v>
      </c>
      <c r="G323" s="29">
        <f t="shared" si="31"/>
        <v>0.6412358960718708</v>
      </c>
    </row>
    <row r="324" spans="1:7" ht="12.75">
      <c r="A324" t="s">
        <v>119</v>
      </c>
      <c r="B324" s="7">
        <v>0.5</v>
      </c>
      <c r="C324" s="38">
        <v>0.005208333333333333</v>
      </c>
      <c r="D324" s="36"/>
      <c r="E324" s="32">
        <f t="shared" si="32"/>
        <v>7.806109843750001</v>
      </c>
      <c r="F324" s="33">
        <f t="shared" si="33"/>
        <v>0.8131364420572916</v>
      </c>
      <c r="G324" s="29">
        <f t="shared" si="31"/>
        <v>0.25896065033671706</v>
      </c>
    </row>
    <row r="325" spans="1:7" ht="12.75">
      <c r="A325" t="s">
        <v>180</v>
      </c>
      <c r="B325" s="7">
        <v>1.5</v>
      </c>
      <c r="C325" s="38">
        <v>0.006944444444444444</v>
      </c>
      <c r="D325" s="36"/>
      <c r="E325" s="32">
        <f t="shared" si="32"/>
        <v>23.41832953125</v>
      </c>
      <c r="F325" s="33">
        <f t="shared" si="33"/>
        <v>1.0841819227430554</v>
      </c>
      <c r="G325" s="29">
        <f t="shared" si="31"/>
        <v>0.3452808671156227</v>
      </c>
    </row>
    <row r="326" spans="1:7" ht="12.75">
      <c r="A326" t="s">
        <v>181</v>
      </c>
      <c r="B326" s="7">
        <v>4</v>
      </c>
      <c r="C326" s="38">
        <v>0.006944444444444444</v>
      </c>
      <c r="D326" s="36"/>
      <c r="E326" s="32">
        <f t="shared" si="32"/>
        <v>62.448878750000006</v>
      </c>
      <c r="F326" s="33">
        <f t="shared" si="33"/>
        <v>1.0841819227430554</v>
      </c>
      <c r="G326" s="29">
        <f t="shared" si="31"/>
        <v>0.3452808671156227</v>
      </c>
    </row>
    <row r="327" spans="1:7" ht="12.75">
      <c r="A327" t="s">
        <v>182</v>
      </c>
      <c r="B327" s="7">
        <v>1.3333333333333333</v>
      </c>
      <c r="C327" s="38">
        <v>0.011904761904761904</v>
      </c>
      <c r="D327" s="36"/>
      <c r="E327" s="32">
        <f aca="true" t="shared" si="34" ref="E327:E339">$F$7*B327/$F$10*100</f>
        <v>20.816292916666665</v>
      </c>
      <c r="F327" s="33">
        <f aca="true" t="shared" si="35" ref="F327:F333">$F$7*C327/$F$10*1000</f>
        <v>1.8585975818452378</v>
      </c>
      <c r="G327" s="29">
        <f t="shared" si="31"/>
        <v>0.5919100579124961</v>
      </c>
    </row>
    <row r="328" spans="1:7" ht="12.75">
      <c r="A328" t="s">
        <v>183</v>
      </c>
      <c r="B328" s="7">
        <v>1</v>
      </c>
      <c r="C328" s="38">
        <f>1/108+1/256</f>
        <v>0.013165509259259259</v>
      </c>
      <c r="D328" s="36"/>
      <c r="E328" s="32">
        <f t="shared" si="34"/>
        <v>15.612219687500001</v>
      </c>
      <c r="F328" s="33">
        <f t="shared" si="35"/>
        <v>2.055428228533709</v>
      </c>
      <c r="G328" s="29">
        <f t="shared" si="31"/>
        <v>0.6545949772400347</v>
      </c>
    </row>
    <row r="329" spans="1:7" ht="12.75">
      <c r="A329" t="s">
        <v>55</v>
      </c>
      <c r="B329" s="7">
        <v>2</v>
      </c>
      <c r="C329" s="38">
        <v>0.005208333333333333</v>
      </c>
      <c r="D329" s="36"/>
      <c r="E329" s="32">
        <f t="shared" si="34"/>
        <v>31.224439375000003</v>
      </c>
      <c r="F329" s="33">
        <f t="shared" si="35"/>
        <v>0.8131364420572916</v>
      </c>
      <c r="G329" s="29">
        <f t="shared" si="31"/>
        <v>0.25896065033671706</v>
      </c>
    </row>
    <row r="330" spans="1:7" ht="12.75">
      <c r="A330" t="s">
        <v>42</v>
      </c>
      <c r="B330" s="7">
        <v>22</v>
      </c>
      <c r="C330" s="38">
        <v>0.003472222222222222</v>
      </c>
      <c r="D330" s="36"/>
      <c r="E330" s="32">
        <f t="shared" si="34"/>
        <v>343.468833125</v>
      </c>
      <c r="F330" s="33">
        <f t="shared" si="35"/>
        <v>0.5420909613715277</v>
      </c>
      <c r="G330" s="29">
        <f t="shared" si="31"/>
        <v>0.17264043355781136</v>
      </c>
    </row>
    <row r="331" spans="1:7" ht="12.75">
      <c r="A331" t="s">
        <v>150</v>
      </c>
      <c r="B331" s="7">
        <v>14</v>
      </c>
      <c r="C331" s="38">
        <v>0.003472222222222222</v>
      </c>
      <c r="D331" s="36"/>
      <c r="E331" s="32">
        <f t="shared" si="34"/>
        <v>218.57107562500002</v>
      </c>
      <c r="F331" s="33">
        <f t="shared" si="35"/>
        <v>0.5420909613715277</v>
      </c>
      <c r="G331" s="29">
        <f t="shared" si="31"/>
        <v>0.17264043355781136</v>
      </c>
    </row>
    <row r="332" spans="1:7" ht="12.75">
      <c r="A332" t="s">
        <v>43</v>
      </c>
      <c r="B332" s="7">
        <v>18</v>
      </c>
      <c r="C332" s="38">
        <v>0.003968253968253968</v>
      </c>
      <c r="D332" s="36"/>
      <c r="E332" s="32">
        <f t="shared" si="34"/>
        <v>281.019954375</v>
      </c>
      <c r="F332" s="33">
        <f t="shared" si="35"/>
        <v>0.619532527281746</v>
      </c>
      <c r="G332" s="29">
        <f t="shared" si="31"/>
        <v>0.19730335263749874</v>
      </c>
    </row>
    <row r="333" spans="1:7" ht="12.75">
      <c r="A333" t="s">
        <v>152</v>
      </c>
      <c r="B333" s="7">
        <v>4</v>
      </c>
      <c r="C333" s="38">
        <v>0.009837962962962963</v>
      </c>
      <c r="D333" s="36"/>
      <c r="E333" s="32">
        <f t="shared" si="34"/>
        <v>62.448878750000006</v>
      </c>
      <c r="F333" s="33">
        <f t="shared" si="35"/>
        <v>1.535924390552662</v>
      </c>
      <c r="G333" s="29">
        <f t="shared" si="31"/>
        <v>0.4891478950804656</v>
      </c>
    </row>
    <row r="334" spans="1:7" ht="12.75">
      <c r="A334" t="s">
        <v>121</v>
      </c>
      <c r="B334" s="7">
        <v>560</v>
      </c>
      <c r="C334" s="38"/>
      <c r="D334" s="36">
        <v>10</v>
      </c>
      <c r="E334" s="32">
        <f t="shared" si="34"/>
        <v>8742.843025</v>
      </c>
      <c r="F334" s="33">
        <f aca="true" t="shared" si="36" ref="F334:F339">$D$5*D334/$F$10</f>
        <v>0.03133095833333333</v>
      </c>
      <c r="G334" s="29">
        <f t="shared" si="31"/>
        <v>0.00997801220806794</v>
      </c>
    </row>
    <row r="335" spans="1:7" ht="12.75">
      <c r="A335" t="s">
        <v>43</v>
      </c>
      <c r="B335" s="7">
        <v>125</v>
      </c>
      <c r="C335" s="38"/>
      <c r="D335" s="36">
        <v>10</v>
      </c>
      <c r="E335" s="32">
        <f t="shared" si="34"/>
        <v>1951.5274609374999</v>
      </c>
      <c r="F335" s="33">
        <f t="shared" si="36"/>
        <v>0.03133095833333333</v>
      </c>
      <c r="G335" s="29">
        <f t="shared" si="31"/>
        <v>0.00997801220806794</v>
      </c>
    </row>
    <row r="336" spans="1:7" ht="12.75">
      <c r="A336" t="s">
        <v>44</v>
      </c>
      <c r="B336" s="7">
        <v>6</v>
      </c>
      <c r="C336" s="38"/>
      <c r="D336" s="36">
        <v>10</v>
      </c>
      <c r="E336" s="32">
        <f t="shared" si="34"/>
        <v>93.673318125</v>
      </c>
      <c r="F336" s="33">
        <f t="shared" si="36"/>
        <v>0.03133095833333333</v>
      </c>
      <c r="G336" s="29">
        <f t="shared" si="31"/>
        <v>0.00997801220806794</v>
      </c>
    </row>
    <row r="337" spans="1:7" ht="12.75">
      <c r="A337" t="s">
        <v>45</v>
      </c>
      <c r="B337" s="7">
        <v>11</v>
      </c>
      <c r="C337" s="38"/>
      <c r="D337" s="36">
        <v>5</v>
      </c>
      <c r="E337" s="32">
        <f t="shared" si="34"/>
        <v>171.7344165625</v>
      </c>
      <c r="F337" s="33">
        <f t="shared" si="36"/>
        <v>0.015665479166666666</v>
      </c>
      <c r="G337" s="29">
        <f t="shared" si="31"/>
        <v>0.00498900610403397</v>
      </c>
    </row>
    <row r="338" spans="1:7" ht="12.75">
      <c r="A338" t="s">
        <v>46</v>
      </c>
      <c r="B338" s="7">
        <v>70</v>
      </c>
      <c r="C338" s="38"/>
      <c r="D338" s="36">
        <v>5</v>
      </c>
      <c r="E338" s="32">
        <f t="shared" si="34"/>
        <v>1092.855378125</v>
      </c>
      <c r="F338" s="33">
        <f t="shared" si="36"/>
        <v>0.015665479166666666</v>
      </c>
      <c r="G338" s="29">
        <f t="shared" si="31"/>
        <v>0.00498900610403397</v>
      </c>
    </row>
    <row r="339" spans="1:10" ht="12.75">
      <c r="A339" t="s">
        <v>50</v>
      </c>
      <c r="B339" s="7">
        <v>90</v>
      </c>
      <c r="C339" s="38"/>
      <c r="D339" s="36">
        <v>2</v>
      </c>
      <c r="E339" s="32">
        <f t="shared" si="34"/>
        <v>1405.099771875</v>
      </c>
      <c r="F339" s="33">
        <f t="shared" si="36"/>
        <v>0.006266191666666667</v>
      </c>
      <c r="G339" s="29">
        <f t="shared" si="31"/>
        <v>0.001995602441613588</v>
      </c>
      <c r="H339" s="6"/>
      <c r="I339" s="10"/>
      <c r="J339" s="11"/>
    </row>
    <row r="340" spans="2:7" ht="12.75">
      <c r="B340" s="7"/>
      <c r="C340" s="38"/>
      <c r="D340" s="36"/>
      <c r="E340" s="32"/>
      <c r="F340" s="33"/>
      <c r="G340" s="29"/>
    </row>
    <row r="341" spans="1:7" ht="12.75">
      <c r="A341" s="25" t="s">
        <v>222</v>
      </c>
      <c r="B341" s="7"/>
      <c r="C341" s="38"/>
      <c r="D341" s="36"/>
      <c r="E341" s="32"/>
      <c r="F341" s="33"/>
      <c r="G341" s="29"/>
    </row>
    <row r="342" spans="1:7" ht="12.75">
      <c r="A342" t="s">
        <v>129</v>
      </c>
      <c r="B342" s="7">
        <v>9</v>
      </c>
      <c r="C342" s="38">
        <f>1/108+1/168</f>
        <v>0.01521164021164021</v>
      </c>
      <c r="D342" s="36"/>
      <c r="E342" s="32">
        <f aca="true" t="shared" si="37" ref="E342:E402">$F$7*B342/$F$10*100</f>
        <v>140.5099771875</v>
      </c>
      <c r="F342" s="33">
        <f aca="true" t="shared" si="38" ref="F342:F402">$F$7*C342/$F$10*1000</f>
        <v>2.3748746879133593</v>
      </c>
      <c r="G342" s="29">
        <f aca="true" t="shared" si="39" ref="G342:G405">F342/3.14</f>
        <v>0.756329518443745</v>
      </c>
    </row>
    <row r="343" spans="1:7" ht="12.75">
      <c r="A343" t="s">
        <v>185</v>
      </c>
      <c r="B343" s="7">
        <v>1</v>
      </c>
      <c r="C343" s="38">
        <v>0.009837962962962963</v>
      </c>
      <c r="D343" s="36"/>
      <c r="E343" s="32">
        <f t="shared" si="37"/>
        <v>15.612219687500001</v>
      </c>
      <c r="F343" s="33">
        <f t="shared" si="38"/>
        <v>1.535924390552662</v>
      </c>
      <c r="G343" s="29">
        <f t="shared" si="39"/>
        <v>0.4891478950804656</v>
      </c>
    </row>
    <row r="344" spans="1:7" ht="12.75">
      <c r="A344" t="s">
        <v>9</v>
      </c>
      <c r="B344" s="7">
        <v>2.75</v>
      </c>
      <c r="C344" s="38">
        <v>0.009837962962962963</v>
      </c>
      <c r="D344" s="36"/>
      <c r="E344" s="32">
        <f t="shared" si="37"/>
        <v>42.933604140625</v>
      </c>
      <c r="F344" s="33">
        <f t="shared" si="38"/>
        <v>1.535924390552662</v>
      </c>
      <c r="G344" s="29">
        <f t="shared" si="39"/>
        <v>0.4891478950804656</v>
      </c>
    </row>
    <row r="345" spans="1:7" ht="12.75">
      <c r="A345" t="s">
        <v>186</v>
      </c>
      <c r="B345" s="7">
        <v>0.875</v>
      </c>
      <c r="C345" s="38">
        <v>0.005208333333333333</v>
      </c>
      <c r="D345" s="36"/>
      <c r="E345" s="32">
        <f t="shared" si="37"/>
        <v>13.660692226562501</v>
      </c>
      <c r="F345" s="33">
        <f t="shared" si="38"/>
        <v>0.8131364420572916</v>
      </c>
      <c r="G345" s="29">
        <f t="shared" si="39"/>
        <v>0.25896065033671706</v>
      </c>
    </row>
    <row r="346" spans="1:7" ht="12.75">
      <c r="A346" t="s">
        <v>60</v>
      </c>
      <c r="B346" s="7">
        <v>5.5</v>
      </c>
      <c r="C346" s="38">
        <v>0.010416666666666666</v>
      </c>
      <c r="D346" s="36"/>
      <c r="E346" s="32">
        <f t="shared" si="37"/>
        <v>85.86720828125</v>
      </c>
      <c r="F346" s="33">
        <f t="shared" si="38"/>
        <v>1.6262728841145833</v>
      </c>
      <c r="G346" s="29">
        <f t="shared" si="39"/>
        <v>0.5179213006734341</v>
      </c>
    </row>
    <row r="347" spans="1:7" ht="12.75">
      <c r="A347" t="s">
        <v>11</v>
      </c>
      <c r="B347" s="7">
        <v>2.5</v>
      </c>
      <c r="C347" s="38">
        <v>0.013888888888888888</v>
      </c>
      <c r="D347" s="36"/>
      <c r="E347" s="32">
        <f t="shared" si="37"/>
        <v>39.03054921875</v>
      </c>
      <c r="F347" s="33">
        <f t="shared" si="38"/>
        <v>2.1683638454861107</v>
      </c>
      <c r="G347" s="29">
        <f t="shared" si="39"/>
        <v>0.6905617342312454</v>
      </c>
    </row>
    <row r="348" spans="1:7" ht="12.75">
      <c r="A348" t="s">
        <v>187</v>
      </c>
      <c r="B348" s="7">
        <v>2</v>
      </c>
      <c r="C348" s="38">
        <v>0.00390625</v>
      </c>
      <c r="D348" s="36"/>
      <c r="E348" s="32">
        <f t="shared" si="37"/>
        <v>31.224439375000003</v>
      </c>
      <c r="F348" s="33">
        <f t="shared" si="38"/>
        <v>0.6098523315429688</v>
      </c>
      <c r="G348" s="29">
        <f t="shared" si="39"/>
        <v>0.19422048775253783</v>
      </c>
    </row>
    <row r="349" spans="1:7" ht="12.75">
      <c r="A349" t="s">
        <v>134</v>
      </c>
      <c r="B349" s="7">
        <v>2.75</v>
      </c>
      <c r="C349" s="38">
        <v>0.010416666666666666</v>
      </c>
      <c r="D349" s="36"/>
      <c r="E349" s="32">
        <f t="shared" si="37"/>
        <v>42.933604140625</v>
      </c>
      <c r="F349" s="33">
        <f t="shared" si="38"/>
        <v>1.6262728841145833</v>
      </c>
      <c r="G349" s="29">
        <f t="shared" si="39"/>
        <v>0.5179213006734341</v>
      </c>
    </row>
    <row r="350" spans="1:7" ht="12.75">
      <c r="A350" t="s">
        <v>188</v>
      </c>
      <c r="B350" s="7">
        <v>0.875</v>
      </c>
      <c r="C350" s="38">
        <v>0.005952380952380952</v>
      </c>
      <c r="D350" s="36"/>
      <c r="E350" s="32">
        <f t="shared" si="37"/>
        <v>13.660692226562501</v>
      </c>
      <c r="F350" s="33">
        <f t="shared" si="38"/>
        <v>0.9292987909226189</v>
      </c>
      <c r="G350" s="29">
        <f t="shared" si="39"/>
        <v>0.29595502895624803</v>
      </c>
    </row>
    <row r="351" spans="1:7" ht="12.75">
      <c r="A351" t="s">
        <v>189</v>
      </c>
      <c r="B351" s="7">
        <v>0.3333333333333333</v>
      </c>
      <c r="C351" s="38">
        <v>0.008796296296296297</v>
      </c>
      <c r="D351" s="36"/>
      <c r="E351" s="32">
        <f t="shared" si="37"/>
        <v>5.204073229166666</v>
      </c>
      <c r="F351" s="33">
        <f t="shared" si="38"/>
        <v>1.3732971021412037</v>
      </c>
      <c r="G351" s="29">
        <f t="shared" si="39"/>
        <v>0.4373557650131222</v>
      </c>
    </row>
    <row r="352" spans="1:7" ht="12.75">
      <c r="A352" t="s">
        <v>190</v>
      </c>
      <c r="B352" s="7">
        <v>0.875</v>
      </c>
      <c r="C352" s="38">
        <v>0.004629629629629629</v>
      </c>
      <c r="D352" s="36"/>
      <c r="E352" s="32">
        <f t="shared" si="37"/>
        <v>13.660692226562501</v>
      </c>
      <c r="F352" s="33">
        <f t="shared" si="38"/>
        <v>0.7227879484953703</v>
      </c>
      <c r="G352" s="29">
        <f t="shared" si="39"/>
        <v>0.2301872447437485</v>
      </c>
    </row>
    <row r="353" spans="1:7" ht="12.75">
      <c r="A353" t="s">
        <v>14</v>
      </c>
      <c r="B353" s="7">
        <v>3.5</v>
      </c>
      <c r="C353" s="38">
        <v>0.004629629629629629</v>
      </c>
      <c r="D353" s="36"/>
      <c r="E353" s="32">
        <f t="shared" si="37"/>
        <v>54.642768906250005</v>
      </c>
      <c r="F353" s="33">
        <f t="shared" si="38"/>
        <v>0.7227879484953703</v>
      </c>
      <c r="G353" s="29">
        <f t="shared" si="39"/>
        <v>0.2301872447437485</v>
      </c>
    </row>
    <row r="354" spans="1:7" ht="12.75">
      <c r="A354" t="s">
        <v>15</v>
      </c>
      <c r="B354" s="7">
        <v>9</v>
      </c>
      <c r="C354" s="38">
        <v>0.006944444444444444</v>
      </c>
      <c r="D354" s="36"/>
      <c r="E354" s="32">
        <f t="shared" si="37"/>
        <v>140.5099771875</v>
      </c>
      <c r="F354" s="33">
        <f t="shared" si="38"/>
        <v>1.0841819227430554</v>
      </c>
      <c r="G354" s="29">
        <f t="shared" si="39"/>
        <v>0.3452808671156227</v>
      </c>
    </row>
    <row r="355" spans="1:7" ht="12.75">
      <c r="A355" t="s">
        <v>140</v>
      </c>
      <c r="B355" s="7">
        <v>7</v>
      </c>
      <c r="C355" s="38">
        <v>0.008333333333333333</v>
      </c>
      <c r="D355" s="36"/>
      <c r="E355" s="32">
        <f t="shared" si="37"/>
        <v>109.28553781250001</v>
      </c>
      <c r="F355" s="33">
        <f t="shared" si="38"/>
        <v>1.3010183072916666</v>
      </c>
      <c r="G355" s="29">
        <f t="shared" si="39"/>
        <v>0.4143370405387473</v>
      </c>
    </row>
    <row r="356" spans="1:7" ht="12.75">
      <c r="A356" t="s">
        <v>165</v>
      </c>
      <c r="B356" s="7">
        <v>2.3333333333333335</v>
      </c>
      <c r="C356" s="38">
        <v>0.00641025641025641</v>
      </c>
      <c r="D356" s="36"/>
      <c r="E356" s="32">
        <f t="shared" si="37"/>
        <v>36.42851260416667</v>
      </c>
      <c r="F356" s="33">
        <f t="shared" si="38"/>
        <v>1.000783313301282</v>
      </c>
      <c r="G356" s="29">
        <f t="shared" si="39"/>
        <v>0.318720800414421</v>
      </c>
    </row>
    <row r="357" spans="1:7" ht="12.75">
      <c r="A357" t="s">
        <v>68</v>
      </c>
      <c r="B357" s="7">
        <v>30</v>
      </c>
      <c r="C357" s="38">
        <v>0.003472222222222222</v>
      </c>
      <c r="D357" s="36"/>
      <c r="E357" s="32">
        <f t="shared" si="37"/>
        <v>468.366590625</v>
      </c>
      <c r="F357" s="33">
        <f t="shared" si="38"/>
        <v>0.5420909613715277</v>
      </c>
      <c r="G357" s="29">
        <f t="shared" si="39"/>
        <v>0.17264043355781136</v>
      </c>
    </row>
    <row r="358" spans="1:7" ht="12.75">
      <c r="A358" t="s">
        <v>155</v>
      </c>
      <c r="B358" s="7">
        <v>1.5</v>
      </c>
      <c r="C358" s="38">
        <v>0.006944444444444444</v>
      </c>
      <c r="D358" s="36"/>
      <c r="E358" s="32">
        <f t="shared" si="37"/>
        <v>23.41832953125</v>
      </c>
      <c r="F358" s="33">
        <f t="shared" si="38"/>
        <v>1.0841819227430554</v>
      </c>
      <c r="G358" s="29">
        <f t="shared" si="39"/>
        <v>0.3452808671156227</v>
      </c>
    </row>
    <row r="359" spans="1:7" ht="12.75">
      <c r="A359" t="s">
        <v>172</v>
      </c>
      <c r="B359" s="7">
        <v>0.875</v>
      </c>
      <c r="C359" s="38">
        <v>0.003472222222222222</v>
      </c>
      <c r="D359" s="36"/>
      <c r="E359" s="32">
        <f>$F$7*B359/$F$10*100</f>
        <v>13.660692226562501</v>
      </c>
      <c r="F359" s="33">
        <f>$F$7*C359/$F$10*1000</f>
        <v>0.5420909613715277</v>
      </c>
      <c r="G359" s="29">
        <f t="shared" si="39"/>
        <v>0.17264043355781136</v>
      </c>
    </row>
    <row r="360" spans="1:7" ht="12.75">
      <c r="A360" t="s">
        <v>65</v>
      </c>
      <c r="B360" s="7">
        <v>0.4</v>
      </c>
      <c r="C360" s="38">
        <v>0.005952380952380952</v>
      </c>
      <c r="D360" s="36"/>
      <c r="E360" s="32">
        <f t="shared" si="37"/>
        <v>6.244887875</v>
      </c>
      <c r="F360" s="33">
        <f t="shared" si="38"/>
        <v>0.9292987909226189</v>
      </c>
      <c r="G360" s="29">
        <f t="shared" si="39"/>
        <v>0.29595502895624803</v>
      </c>
    </row>
    <row r="361" spans="1:7" ht="12.75">
      <c r="A361" t="s">
        <v>63</v>
      </c>
      <c r="B361" s="7">
        <v>3</v>
      </c>
      <c r="C361" s="38">
        <v>0.011160714285714286</v>
      </c>
      <c r="D361" s="36"/>
      <c r="E361" s="32">
        <f t="shared" si="37"/>
        <v>46.8366590625</v>
      </c>
      <c r="F361" s="33">
        <f t="shared" si="38"/>
        <v>1.742435232979911</v>
      </c>
      <c r="G361" s="29">
        <f t="shared" si="39"/>
        <v>0.5549156792929653</v>
      </c>
    </row>
    <row r="362" spans="1:7" ht="12.75">
      <c r="A362" t="s">
        <v>66</v>
      </c>
      <c r="B362" s="7">
        <v>6</v>
      </c>
      <c r="C362" s="38">
        <v>0.00641025641025641</v>
      </c>
      <c r="D362" s="36"/>
      <c r="E362" s="32">
        <f t="shared" si="37"/>
        <v>93.673318125</v>
      </c>
      <c r="F362" s="33">
        <f t="shared" si="38"/>
        <v>1.000783313301282</v>
      </c>
      <c r="G362" s="29">
        <f t="shared" si="39"/>
        <v>0.318720800414421</v>
      </c>
    </row>
    <row r="363" spans="1:7" ht="12.75">
      <c r="A363" t="s">
        <v>100</v>
      </c>
      <c r="B363" s="7">
        <v>4.5</v>
      </c>
      <c r="C363" s="38">
        <v>0.00641025641025641</v>
      </c>
      <c r="D363" s="36"/>
      <c r="E363" s="32">
        <f t="shared" si="37"/>
        <v>70.25498859375</v>
      </c>
      <c r="F363" s="33">
        <f t="shared" si="38"/>
        <v>1.000783313301282</v>
      </c>
      <c r="G363" s="29">
        <f t="shared" si="39"/>
        <v>0.318720800414421</v>
      </c>
    </row>
    <row r="364" spans="1:7" ht="12.75">
      <c r="A364" t="s">
        <v>156</v>
      </c>
      <c r="B364" s="7">
        <v>5.5</v>
      </c>
      <c r="C364" s="38">
        <v>0.00641025641025641</v>
      </c>
      <c r="D364" s="36"/>
      <c r="E364" s="32">
        <f t="shared" si="37"/>
        <v>85.86720828125</v>
      </c>
      <c r="F364" s="33">
        <f t="shared" si="38"/>
        <v>1.000783313301282</v>
      </c>
      <c r="G364" s="29">
        <f t="shared" si="39"/>
        <v>0.318720800414421</v>
      </c>
    </row>
    <row r="365" spans="1:7" ht="12.75">
      <c r="A365" t="s">
        <v>29</v>
      </c>
      <c r="B365" s="7">
        <v>4</v>
      </c>
      <c r="C365" s="38">
        <v>0.013888888888888888</v>
      </c>
      <c r="D365" s="36"/>
      <c r="E365" s="32">
        <f t="shared" si="37"/>
        <v>62.448878750000006</v>
      </c>
      <c r="F365" s="33">
        <f t="shared" si="38"/>
        <v>2.1683638454861107</v>
      </c>
      <c r="G365" s="29">
        <f t="shared" si="39"/>
        <v>0.6905617342312454</v>
      </c>
    </row>
    <row r="366" spans="1:7" ht="12.75">
      <c r="A366" t="s">
        <v>103</v>
      </c>
      <c r="B366" s="7">
        <v>6</v>
      </c>
      <c r="C366" s="38">
        <v>0.00641025641025641</v>
      </c>
      <c r="D366" s="36"/>
      <c r="E366" s="32">
        <f t="shared" si="37"/>
        <v>93.673318125</v>
      </c>
      <c r="F366" s="33">
        <f t="shared" si="38"/>
        <v>1.000783313301282</v>
      </c>
      <c r="G366" s="29">
        <f t="shared" si="39"/>
        <v>0.318720800414421</v>
      </c>
    </row>
    <row r="367" spans="1:7" ht="12.75">
      <c r="A367" t="s">
        <v>104</v>
      </c>
      <c r="B367" s="7">
        <v>4.666666666666667</v>
      </c>
      <c r="C367" s="38">
        <v>0.005208333333333333</v>
      </c>
      <c r="D367" s="36"/>
      <c r="E367" s="32">
        <f t="shared" si="37"/>
        <v>72.85702520833334</v>
      </c>
      <c r="F367" s="33">
        <f t="shared" si="38"/>
        <v>0.8131364420572916</v>
      </c>
      <c r="G367" s="29">
        <f t="shared" si="39"/>
        <v>0.25896065033671706</v>
      </c>
    </row>
    <row r="368" spans="1:7" ht="12.75">
      <c r="A368" t="s">
        <v>105</v>
      </c>
      <c r="B368" s="7">
        <v>4.5</v>
      </c>
      <c r="C368" s="38">
        <v>0.004901960784313725</v>
      </c>
      <c r="D368" s="36"/>
      <c r="E368" s="32">
        <f t="shared" si="37"/>
        <v>70.25498859375</v>
      </c>
      <c r="F368" s="33">
        <f t="shared" si="38"/>
        <v>0.7653048866421569</v>
      </c>
      <c r="G368" s="29">
        <f t="shared" si="39"/>
        <v>0.2437276709051455</v>
      </c>
    </row>
    <row r="369" spans="1:7" ht="12.75">
      <c r="A369" t="s">
        <v>144</v>
      </c>
      <c r="B369" s="7">
        <v>4.5</v>
      </c>
      <c r="C369" s="38">
        <v>0.00390625</v>
      </c>
      <c r="D369" s="36"/>
      <c r="E369" s="32">
        <f t="shared" si="37"/>
        <v>70.25498859375</v>
      </c>
      <c r="F369" s="33">
        <f t="shared" si="38"/>
        <v>0.6098523315429688</v>
      </c>
      <c r="G369" s="29">
        <f t="shared" si="39"/>
        <v>0.19422048775253783</v>
      </c>
    </row>
    <row r="370" spans="1:7" ht="12.75">
      <c r="A370" t="s">
        <v>145</v>
      </c>
      <c r="B370" s="7">
        <v>0.5</v>
      </c>
      <c r="C370" s="38">
        <v>0.00641025641025641</v>
      </c>
      <c r="D370" s="36"/>
      <c r="E370" s="32">
        <f t="shared" si="37"/>
        <v>7.806109843750001</v>
      </c>
      <c r="F370" s="33">
        <f t="shared" si="38"/>
        <v>1.000783313301282</v>
      </c>
      <c r="G370" s="29">
        <f t="shared" si="39"/>
        <v>0.318720800414421</v>
      </c>
    </row>
    <row r="371" spans="1:7" ht="12.75">
      <c r="A371" t="s">
        <v>191</v>
      </c>
      <c r="B371" s="7">
        <v>1.5</v>
      </c>
      <c r="C371" s="38">
        <v>0.007575757575757576</v>
      </c>
      <c r="D371" s="36"/>
      <c r="E371" s="32">
        <f t="shared" si="37"/>
        <v>23.41832953125</v>
      </c>
      <c r="F371" s="33">
        <f t="shared" si="38"/>
        <v>1.182743915719697</v>
      </c>
      <c r="G371" s="29">
        <f t="shared" si="39"/>
        <v>0.37667003685340666</v>
      </c>
    </row>
    <row r="372" spans="1:7" ht="12.75">
      <c r="A372" t="s">
        <v>147</v>
      </c>
      <c r="B372" s="7">
        <v>6</v>
      </c>
      <c r="C372" s="38">
        <v>0.005208333333333333</v>
      </c>
      <c r="D372" s="36"/>
      <c r="E372" s="32">
        <f t="shared" si="37"/>
        <v>93.673318125</v>
      </c>
      <c r="F372" s="33">
        <f t="shared" si="38"/>
        <v>0.8131364420572916</v>
      </c>
      <c r="G372" s="29">
        <f t="shared" si="39"/>
        <v>0.25896065033671706</v>
      </c>
    </row>
    <row r="373" spans="1:7" ht="12.75">
      <c r="A373" t="s">
        <v>192</v>
      </c>
      <c r="B373" s="7">
        <v>2.5</v>
      </c>
      <c r="C373" s="38">
        <v>0.00641025641025641</v>
      </c>
      <c r="D373" s="36"/>
      <c r="E373" s="32">
        <f t="shared" si="37"/>
        <v>39.03054921875</v>
      </c>
      <c r="F373" s="33">
        <f t="shared" si="38"/>
        <v>1.000783313301282</v>
      </c>
      <c r="G373" s="29">
        <f t="shared" si="39"/>
        <v>0.318720800414421</v>
      </c>
    </row>
    <row r="374" spans="1:7" ht="12.75">
      <c r="A374" t="s">
        <v>149</v>
      </c>
      <c r="B374" s="7">
        <v>3.6666666666666665</v>
      </c>
      <c r="C374" s="38">
        <v>0.005208333333333333</v>
      </c>
      <c r="D374" s="36"/>
      <c r="E374" s="32">
        <f t="shared" si="37"/>
        <v>57.24480552083333</v>
      </c>
      <c r="F374" s="33">
        <f t="shared" si="38"/>
        <v>0.8131364420572916</v>
      </c>
      <c r="G374" s="29">
        <f t="shared" si="39"/>
        <v>0.25896065033671706</v>
      </c>
    </row>
    <row r="375" spans="1:7" ht="12.75">
      <c r="A375" t="s">
        <v>55</v>
      </c>
      <c r="B375" s="7">
        <v>1.25</v>
      </c>
      <c r="C375" s="38">
        <v>0.004629629629629629</v>
      </c>
      <c r="D375" s="36"/>
      <c r="E375" s="32">
        <f t="shared" si="37"/>
        <v>19.515274609375</v>
      </c>
      <c r="F375" s="33">
        <f t="shared" si="38"/>
        <v>0.7227879484953703</v>
      </c>
      <c r="G375" s="29">
        <f t="shared" si="39"/>
        <v>0.2301872447437485</v>
      </c>
    </row>
    <row r="376" spans="1:7" ht="12.75">
      <c r="A376" t="s">
        <v>151</v>
      </c>
      <c r="B376" s="7">
        <v>2.5</v>
      </c>
      <c r="C376" s="38">
        <v>0.007575757575757576</v>
      </c>
      <c r="D376" s="36"/>
      <c r="E376" s="32">
        <f t="shared" si="37"/>
        <v>39.03054921875</v>
      </c>
      <c r="F376" s="33">
        <f t="shared" si="38"/>
        <v>1.182743915719697</v>
      </c>
      <c r="G376" s="29">
        <f t="shared" si="39"/>
        <v>0.37667003685340666</v>
      </c>
    </row>
    <row r="377" spans="1:7" ht="12.75">
      <c r="A377" t="s">
        <v>42</v>
      </c>
      <c r="B377" s="7">
        <v>10</v>
      </c>
      <c r="C377" s="38">
        <v>0.003472222222222222</v>
      </c>
      <c r="D377" s="36"/>
      <c r="E377" s="32">
        <f t="shared" si="37"/>
        <v>156.122196875</v>
      </c>
      <c r="F377" s="33">
        <f t="shared" si="38"/>
        <v>0.5420909613715277</v>
      </c>
      <c r="G377" s="29">
        <f t="shared" si="39"/>
        <v>0.17264043355781136</v>
      </c>
    </row>
    <row r="378" spans="1:7" ht="12.75">
      <c r="A378" t="s">
        <v>150</v>
      </c>
      <c r="B378" s="7">
        <v>20</v>
      </c>
      <c r="C378" s="38">
        <v>0.0028735632183908046</v>
      </c>
      <c r="D378" s="36"/>
      <c r="E378" s="32">
        <f t="shared" si="37"/>
        <v>312.24439375</v>
      </c>
      <c r="F378" s="33">
        <f t="shared" si="38"/>
        <v>0.4486270025143678</v>
      </c>
      <c r="G378" s="29">
        <f t="shared" si="39"/>
        <v>0.1428748415650853</v>
      </c>
    </row>
    <row r="379" spans="1:7" ht="12.75">
      <c r="A379" t="s">
        <v>139</v>
      </c>
      <c r="B379" s="7">
        <v>0.08333333333333333</v>
      </c>
      <c r="C379" s="38">
        <v>0.011904761904761904</v>
      </c>
      <c r="D379" s="36"/>
      <c r="E379" s="32">
        <f t="shared" si="37"/>
        <v>1.3010183072916666</v>
      </c>
      <c r="F379" s="33">
        <f t="shared" si="38"/>
        <v>1.8585975818452378</v>
      </c>
      <c r="G379" s="29">
        <f t="shared" si="39"/>
        <v>0.5919100579124961</v>
      </c>
    </row>
    <row r="380" spans="1:7" ht="12.75">
      <c r="A380" t="s">
        <v>193</v>
      </c>
      <c r="B380" s="7">
        <v>2.5</v>
      </c>
      <c r="C380" s="38">
        <v>0.008796296296296297</v>
      </c>
      <c r="D380" s="36"/>
      <c r="E380" s="32">
        <f t="shared" si="37"/>
        <v>39.03054921875</v>
      </c>
      <c r="F380" s="33">
        <f t="shared" si="38"/>
        <v>1.3732971021412037</v>
      </c>
      <c r="G380" s="29">
        <f t="shared" si="39"/>
        <v>0.4373557650131222</v>
      </c>
    </row>
    <row r="381" spans="1:7" ht="12.75">
      <c r="A381" t="s">
        <v>152</v>
      </c>
      <c r="B381" s="7">
        <v>25</v>
      </c>
      <c r="C381" s="38"/>
      <c r="D381" s="36">
        <v>10</v>
      </c>
      <c r="E381" s="32">
        <f t="shared" si="37"/>
        <v>390.30549218749996</v>
      </c>
      <c r="F381" s="33">
        <f aca="true" t="shared" si="40" ref="F381:F386">$D$5*D381/$F$10</f>
        <v>0.03133095833333333</v>
      </c>
      <c r="G381" s="29">
        <f t="shared" si="39"/>
        <v>0.00997801220806794</v>
      </c>
    </row>
    <row r="382" spans="1:7" ht="12.75">
      <c r="A382" t="s">
        <v>121</v>
      </c>
      <c r="B382" s="7">
        <v>275</v>
      </c>
      <c r="C382" s="38"/>
      <c r="D382" s="36">
        <v>10</v>
      </c>
      <c r="E382" s="32">
        <f t="shared" si="37"/>
        <v>4293.3604140625</v>
      </c>
      <c r="F382" s="33">
        <f t="shared" si="40"/>
        <v>0.03133095833333333</v>
      </c>
      <c r="G382" s="29">
        <f t="shared" si="39"/>
        <v>0.00997801220806794</v>
      </c>
    </row>
    <row r="383" spans="1:7" ht="12.75">
      <c r="A383" t="s">
        <v>43</v>
      </c>
      <c r="B383" s="7">
        <v>100</v>
      </c>
      <c r="C383" s="38"/>
      <c r="D383" s="36">
        <v>10</v>
      </c>
      <c r="E383" s="32">
        <f t="shared" si="37"/>
        <v>1561.2219687499999</v>
      </c>
      <c r="F383" s="33">
        <f t="shared" si="40"/>
        <v>0.03133095833333333</v>
      </c>
      <c r="G383" s="29">
        <f t="shared" si="39"/>
        <v>0.00997801220806794</v>
      </c>
    </row>
    <row r="384" spans="1:7" ht="12.75">
      <c r="A384" t="s">
        <v>44</v>
      </c>
      <c r="B384" s="7">
        <v>5</v>
      </c>
      <c r="C384" s="38"/>
      <c r="D384" s="36">
        <v>10</v>
      </c>
      <c r="E384" s="32">
        <f t="shared" si="37"/>
        <v>78.0610984375</v>
      </c>
      <c r="F384" s="33">
        <f t="shared" si="40"/>
        <v>0.03133095833333333</v>
      </c>
      <c r="G384" s="29">
        <f t="shared" si="39"/>
        <v>0.00997801220806794</v>
      </c>
    </row>
    <row r="385" spans="1:7" ht="12.75">
      <c r="A385" t="s">
        <v>194</v>
      </c>
      <c r="B385" s="7">
        <v>72</v>
      </c>
      <c r="C385" s="38"/>
      <c r="D385" s="36">
        <v>5</v>
      </c>
      <c r="E385" s="32">
        <f t="shared" si="37"/>
        <v>1124.0798175</v>
      </c>
      <c r="F385" s="33">
        <f t="shared" si="40"/>
        <v>0.015665479166666666</v>
      </c>
      <c r="G385" s="29">
        <f t="shared" si="39"/>
        <v>0.00498900610403397</v>
      </c>
    </row>
    <row r="386" spans="1:7" ht="12.75">
      <c r="A386" t="s">
        <v>45</v>
      </c>
      <c r="B386" s="7">
        <v>5</v>
      </c>
      <c r="C386" s="38"/>
      <c r="D386" s="36">
        <v>5</v>
      </c>
      <c r="E386" s="32">
        <f t="shared" si="37"/>
        <v>78.0610984375</v>
      </c>
      <c r="F386" s="33">
        <f t="shared" si="40"/>
        <v>0.015665479166666666</v>
      </c>
      <c r="G386" s="29">
        <f t="shared" si="39"/>
        <v>0.00498900610403397</v>
      </c>
    </row>
    <row r="387" spans="2:7" ht="12.75">
      <c r="B387" s="7"/>
      <c r="C387" s="38"/>
      <c r="D387" s="36"/>
      <c r="E387" s="32"/>
      <c r="F387" s="33"/>
      <c r="G387" s="29"/>
    </row>
    <row r="388" spans="1:7" ht="12.75">
      <c r="A388" s="25" t="s">
        <v>223</v>
      </c>
      <c r="B388" s="7"/>
      <c r="C388" s="38"/>
      <c r="D388" s="36"/>
      <c r="E388" s="32"/>
      <c r="F388" s="33"/>
      <c r="G388" s="29"/>
    </row>
    <row r="389" spans="1:7" ht="12.75">
      <c r="A389" t="s">
        <v>9</v>
      </c>
      <c r="B389" s="7">
        <v>1.25</v>
      </c>
      <c r="C389" s="38">
        <v>0.005208333333333333</v>
      </c>
      <c r="D389" s="36"/>
      <c r="E389" s="32">
        <f t="shared" si="37"/>
        <v>19.515274609375</v>
      </c>
      <c r="F389" s="33">
        <f t="shared" si="38"/>
        <v>0.8131364420572916</v>
      </c>
      <c r="G389" s="29">
        <f t="shared" si="39"/>
        <v>0.25896065033671706</v>
      </c>
    </row>
    <row r="390" spans="1:7" ht="12.75">
      <c r="A390" t="s">
        <v>186</v>
      </c>
      <c r="B390" s="7">
        <v>0.6666666666666666</v>
      </c>
      <c r="C390" s="38">
        <v>0.003472222222222222</v>
      </c>
      <c r="D390" s="36"/>
      <c r="E390" s="32">
        <f t="shared" si="37"/>
        <v>10.408146458333333</v>
      </c>
      <c r="F390" s="33">
        <f t="shared" si="38"/>
        <v>0.5420909613715277</v>
      </c>
      <c r="G390" s="29">
        <f t="shared" si="39"/>
        <v>0.17264043355781136</v>
      </c>
    </row>
    <row r="391" spans="1:7" ht="12.75">
      <c r="A391" t="s">
        <v>60</v>
      </c>
      <c r="B391" s="7">
        <v>6</v>
      </c>
      <c r="C391" s="38">
        <v>0.005952380952380952</v>
      </c>
      <c r="D391" s="36"/>
      <c r="E391" s="32">
        <f t="shared" si="37"/>
        <v>93.673318125</v>
      </c>
      <c r="F391" s="33">
        <f t="shared" si="38"/>
        <v>0.9292987909226189</v>
      </c>
      <c r="G391" s="29">
        <f t="shared" si="39"/>
        <v>0.29595502895624803</v>
      </c>
    </row>
    <row r="392" spans="1:7" ht="12.75">
      <c r="A392" t="s">
        <v>195</v>
      </c>
      <c r="B392" s="7">
        <v>0.14285714285714285</v>
      </c>
      <c r="C392" s="38">
        <v>0.003472222222222222</v>
      </c>
      <c r="D392" s="36"/>
      <c r="E392" s="32">
        <f t="shared" si="37"/>
        <v>2.230317098214286</v>
      </c>
      <c r="F392" s="33">
        <f t="shared" si="38"/>
        <v>0.5420909613715277</v>
      </c>
      <c r="G392" s="29">
        <f t="shared" si="39"/>
        <v>0.17264043355781136</v>
      </c>
    </row>
    <row r="393" spans="1:7" ht="12.75">
      <c r="A393" t="s">
        <v>11</v>
      </c>
      <c r="B393" s="7">
        <v>3.5</v>
      </c>
      <c r="C393" s="38">
        <v>0.00641025641025641</v>
      </c>
      <c r="D393" s="36"/>
      <c r="E393" s="32">
        <f t="shared" si="37"/>
        <v>54.642768906250005</v>
      </c>
      <c r="F393" s="33">
        <f t="shared" si="38"/>
        <v>1.000783313301282</v>
      </c>
      <c r="G393" s="29">
        <f t="shared" si="39"/>
        <v>0.318720800414421</v>
      </c>
    </row>
    <row r="394" spans="1:7" ht="12.75">
      <c r="A394" t="s">
        <v>15</v>
      </c>
      <c r="B394" s="7">
        <v>7</v>
      </c>
      <c r="C394" s="38">
        <v>0.00390625</v>
      </c>
      <c r="D394" s="36"/>
      <c r="E394" s="32">
        <f t="shared" si="37"/>
        <v>109.28553781250001</v>
      </c>
      <c r="F394" s="33">
        <f t="shared" si="38"/>
        <v>0.6098523315429688</v>
      </c>
      <c r="G394" s="29">
        <f t="shared" si="39"/>
        <v>0.19422048775253783</v>
      </c>
    </row>
    <row r="395" spans="1:7" ht="12.75">
      <c r="A395" t="s">
        <v>165</v>
      </c>
      <c r="B395" s="7">
        <v>0.5</v>
      </c>
      <c r="C395" s="38">
        <v>0.004166666666666667</v>
      </c>
      <c r="D395" s="36"/>
      <c r="E395" s="32">
        <f t="shared" si="37"/>
        <v>7.806109843750001</v>
      </c>
      <c r="F395" s="33">
        <f t="shared" si="38"/>
        <v>0.6505091536458333</v>
      </c>
      <c r="G395" s="29">
        <f t="shared" si="39"/>
        <v>0.20716852026937366</v>
      </c>
    </row>
    <row r="396" spans="1:7" ht="12.75">
      <c r="A396" t="s">
        <v>155</v>
      </c>
      <c r="B396" s="7">
        <v>1</v>
      </c>
      <c r="C396" s="38">
        <v>0.005952380952380952</v>
      </c>
      <c r="D396" s="36"/>
      <c r="E396" s="32">
        <f t="shared" si="37"/>
        <v>15.612219687500001</v>
      </c>
      <c r="F396" s="33">
        <f t="shared" si="38"/>
        <v>0.9292987909226189</v>
      </c>
      <c r="G396" s="29">
        <f t="shared" si="39"/>
        <v>0.29595502895624803</v>
      </c>
    </row>
    <row r="397" spans="1:7" ht="12.75">
      <c r="A397" t="s">
        <v>66</v>
      </c>
      <c r="B397" s="7">
        <v>5</v>
      </c>
      <c r="C397" s="38">
        <v>0.004901960784313725</v>
      </c>
      <c r="D397" s="36"/>
      <c r="E397" s="32">
        <f t="shared" si="37"/>
        <v>78.0610984375</v>
      </c>
      <c r="F397" s="33">
        <f t="shared" si="38"/>
        <v>0.7653048866421569</v>
      </c>
      <c r="G397" s="29">
        <f t="shared" si="39"/>
        <v>0.2437276709051455</v>
      </c>
    </row>
    <row r="398" spans="1:7" ht="12.75">
      <c r="A398" t="s">
        <v>156</v>
      </c>
      <c r="B398" s="7">
        <v>2.5</v>
      </c>
      <c r="C398" s="38">
        <v>0.004901960784313725</v>
      </c>
      <c r="D398" s="36"/>
      <c r="E398" s="32">
        <f t="shared" si="37"/>
        <v>39.03054921875</v>
      </c>
      <c r="F398" s="33">
        <f t="shared" si="38"/>
        <v>0.7653048866421569</v>
      </c>
      <c r="G398" s="29">
        <f t="shared" si="39"/>
        <v>0.2437276709051455</v>
      </c>
    </row>
    <row r="399" spans="1:7" ht="12.75">
      <c r="A399" t="s">
        <v>103</v>
      </c>
      <c r="B399" s="7">
        <v>5.25</v>
      </c>
      <c r="C399" s="38">
        <v>0.004901960784313725</v>
      </c>
      <c r="D399" s="36"/>
      <c r="E399" s="32">
        <f t="shared" si="37"/>
        <v>81.96415335937499</v>
      </c>
      <c r="F399" s="33">
        <f t="shared" si="38"/>
        <v>0.7653048866421569</v>
      </c>
      <c r="G399" s="29">
        <f t="shared" si="39"/>
        <v>0.2437276709051455</v>
      </c>
    </row>
    <row r="400" spans="1:7" ht="12.75">
      <c r="A400" t="s">
        <v>144</v>
      </c>
      <c r="B400" s="7">
        <v>5</v>
      </c>
      <c r="C400" s="38">
        <v>0.004901960784313725</v>
      </c>
      <c r="D400" s="36"/>
      <c r="E400" s="32">
        <f t="shared" si="37"/>
        <v>78.0610984375</v>
      </c>
      <c r="F400" s="33">
        <f t="shared" si="38"/>
        <v>0.7653048866421569</v>
      </c>
      <c r="G400" s="29">
        <f t="shared" si="39"/>
        <v>0.2437276709051455</v>
      </c>
    </row>
    <row r="401" spans="1:7" ht="12.75">
      <c r="A401" t="s">
        <v>145</v>
      </c>
      <c r="B401" s="7">
        <v>0.3333333333333333</v>
      </c>
      <c r="C401" s="38">
        <v>0.004166666666666667</v>
      </c>
      <c r="D401" s="36"/>
      <c r="E401" s="32">
        <f t="shared" si="37"/>
        <v>5.204073229166666</v>
      </c>
      <c r="F401" s="33">
        <f t="shared" si="38"/>
        <v>0.6505091536458333</v>
      </c>
      <c r="G401" s="29">
        <f t="shared" si="39"/>
        <v>0.20716852026937366</v>
      </c>
    </row>
    <row r="402" spans="1:7" ht="12.75">
      <c r="A402" t="s">
        <v>63</v>
      </c>
      <c r="B402" s="7">
        <v>0.5833333333333334</v>
      </c>
      <c r="C402" s="38">
        <v>0.00641025641025641</v>
      </c>
      <c r="D402" s="36"/>
      <c r="E402" s="32">
        <f t="shared" si="37"/>
        <v>9.107128151041668</v>
      </c>
      <c r="F402" s="33">
        <f t="shared" si="38"/>
        <v>1.000783313301282</v>
      </c>
      <c r="G402" s="29">
        <f t="shared" si="39"/>
        <v>0.318720800414421</v>
      </c>
    </row>
    <row r="403" spans="1:7" ht="12.75">
      <c r="A403" t="s">
        <v>54</v>
      </c>
      <c r="B403" s="7">
        <v>2.75</v>
      </c>
      <c r="C403" s="38">
        <v>0.005952380952380952</v>
      </c>
      <c r="D403" s="36"/>
      <c r="E403" s="32">
        <f aca="true" t="shared" si="41" ref="E403:E408">$F$7*B403/$F$10*100</f>
        <v>42.933604140625</v>
      </c>
      <c r="F403" s="33">
        <f>$F$7*C403/$F$10*1000</f>
        <v>0.9292987909226189</v>
      </c>
      <c r="G403" s="29">
        <f t="shared" si="39"/>
        <v>0.29595502895624803</v>
      </c>
    </row>
    <row r="404" spans="1:7" ht="12.75">
      <c r="A404" t="s">
        <v>55</v>
      </c>
      <c r="B404" s="7">
        <v>0.875</v>
      </c>
      <c r="C404" s="38">
        <v>0.0028735632183908046</v>
      </c>
      <c r="D404" s="36"/>
      <c r="E404" s="32">
        <f t="shared" si="41"/>
        <v>13.660692226562501</v>
      </c>
      <c r="F404" s="33">
        <f>$F$7*C404/$F$10*1000</f>
        <v>0.4486270025143678</v>
      </c>
      <c r="G404" s="29">
        <f t="shared" si="39"/>
        <v>0.1428748415650853</v>
      </c>
    </row>
    <row r="405" spans="1:7" ht="12.75">
      <c r="A405" t="s">
        <v>196</v>
      </c>
      <c r="B405" s="7">
        <v>3</v>
      </c>
      <c r="C405" s="38"/>
      <c r="D405" s="36">
        <v>10</v>
      </c>
      <c r="E405" s="32">
        <f t="shared" si="41"/>
        <v>46.8366590625</v>
      </c>
      <c r="F405" s="33">
        <f>$D$5*D405/$F$10</f>
        <v>0.03133095833333333</v>
      </c>
      <c r="G405" s="29">
        <f t="shared" si="39"/>
        <v>0.00997801220806794</v>
      </c>
    </row>
    <row r="406" spans="1:7" ht="12.75">
      <c r="A406" t="s">
        <v>43</v>
      </c>
      <c r="B406" s="7">
        <v>14</v>
      </c>
      <c r="C406" s="38"/>
      <c r="D406" s="36">
        <v>10</v>
      </c>
      <c r="E406" s="32">
        <f t="shared" si="41"/>
        <v>218.57107562500002</v>
      </c>
      <c r="F406" s="33">
        <f>$D$5*D406/$F$10</f>
        <v>0.03133095833333333</v>
      </c>
      <c r="G406" s="29">
        <f>F406/3.14</f>
        <v>0.00997801220806794</v>
      </c>
    </row>
    <row r="407" spans="1:7" ht="12.75">
      <c r="A407" t="s">
        <v>121</v>
      </c>
      <c r="B407" s="7">
        <v>75</v>
      </c>
      <c r="C407" s="38"/>
      <c r="D407" s="36">
        <v>10</v>
      </c>
      <c r="E407" s="32">
        <f t="shared" si="41"/>
        <v>1170.9164765624998</v>
      </c>
      <c r="F407" s="33">
        <f>$D$5*D407/$F$10</f>
        <v>0.03133095833333333</v>
      </c>
      <c r="G407" s="29">
        <f>F407/3.14</f>
        <v>0.00997801220806794</v>
      </c>
    </row>
    <row r="408" spans="1:7" ht="12.75">
      <c r="A408" t="s">
        <v>46</v>
      </c>
      <c r="B408" s="7">
        <v>7</v>
      </c>
      <c r="C408" s="38"/>
      <c r="D408" s="36">
        <v>5</v>
      </c>
      <c r="E408" s="32">
        <f t="shared" si="41"/>
        <v>109.28553781250001</v>
      </c>
      <c r="F408" s="33">
        <f>$D$5*D408/$F$10</f>
        <v>0.015665479166666666</v>
      </c>
      <c r="G408" s="29">
        <f>F408/3.14</f>
        <v>0.00498900610403397</v>
      </c>
    </row>
    <row r="409" spans="2:7" ht="12.75">
      <c r="B409" s="7"/>
      <c r="C409" s="38"/>
      <c r="D409" s="36"/>
      <c r="E409" s="32"/>
      <c r="F409" s="33"/>
      <c r="G409" s="29"/>
    </row>
    <row r="410" spans="1:7" ht="15.75">
      <c r="A410" s="55" t="s">
        <v>197</v>
      </c>
      <c r="B410" s="49"/>
      <c r="C410" s="50"/>
      <c r="D410" s="51"/>
      <c r="E410" s="52"/>
      <c r="F410" s="53"/>
      <c r="G410" s="54"/>
    </row>
    <row r="411" spans="1:7" ht="12.75">
      <c r="A411" t="s">
        <v>198</v>
      </c>
      <c r="B411" s="7">
        <v>2.5</v>
      </c>
      <c r="C411" s="38">
        <v>0.004807692307692308</v>
      </c>
      <c r="D411" s="36"/>
      <c r="E411" s="32">
        <f aca="true" t="shared" si="42" ref="E411:E444">$F$7*B411/$F$10*100</f>
        <v>39.03054921875</v>
      </c>
      <c r="F411" s="33">
        <f aca="true" t="shared" si="43" ref="F411:F444">$F$7*C411/$F$10*1000</f>
        <v>0.7505874849759615</v>
      </c>
      <c r="G411" s="29">
        <f aca="true" t="shared" si="44" ref="G411:G474">F411/3.14</f>
        <v>0.23904060031081575</v>
      </c>
    </row>
    <row r="412" spans="1:7" ht="12.75">
      <c r="A412" t="s">
        <v>199</v>
      </c>
      <c r="B412" s="7">
        <v>0.6666666666666666</v>
      </c>
      <c r="C412" s="38">
        <v>0.005208333333333333</v>
      </c>
      <c r="D412" s="36"/>
      <c r="E412" s="32">
        <f t="shared" si="42"/>
        <v>10.408146458333333</v>
      </c>
      <c r="F412" s="33">
        <f t="shared" si="43"/>
        <v>0.8131364420572916</v>
      </c>
      <c r="G412" s="29">
        <f t="shared" si="44"/>
        <v>0.25896065033671706</v>
      </c>
    </row>
    <row r="413" spans="1:7" ht="12.75">
      <c r="A413" t="s">
        <v>108</v>
      </c>
      <c r="B413" s="7">
        <v>0.5</v>
      </c>
      <c r="C413" s="38">
        <v>0.009837962962962963</v>
      </c>
      <c r="D413" s="36"/>
      <c r="E413" s="32">
        <f t="shared" si="42"/>
        <v>7.806109843750001</v>
      </c>
      <c r="F413" s="33">
        <f t="shared" si="43"/>
        <v>1.535924390552662</v>
      </c>
      <c r="G413" s="29">
        <f t="shared" si="44"/>
        <v>0.4891478950804656</v>
      </c>
    </row>
    <row r="414" spans="1:7" ht="12.75">
      <c r="A414" t="s">
        <v>97</v>
      </c>
      <c r="B414" s="7">
        <v>1.5</v>
      </c>
      <c r="C414" s="38">
        <v>0.00390625</v>
      </c>
      <c r="D414" s="36"/>
      <c r="E414" s="32">
        <f t="shared" si="42"/>
        <v>23.41832953125</v>
      </c>
      <c r="F414" s="33">
        <f t="shared" si="43"/>
        <v>0.6098523315429688</v>
      </c>
      <c r="G414" s="29">
        <f t="shared" si="44"/>
        <v>0.19422048775253783</v>
      </c>
    </row>
    <row r="415" spans="1:7" ht="12.75">
      <c r="A415" t="s">
        <v>200</v>
      </c>
      <c r="B415" s="7">
        <v>0.875</v>
      </c>
      <c r="C415" s="38">
        <v>0.0029239766081871343</v>
      </c>
      <c r="D415" s="36"/>
      <c r="E415" s="32">
        <f t="shared" si="42"/>
        <v>13.660692226562501</v>
      </c>
      <c r="F415" s="33">
        <f t="shared" si="43"/>
        <v>0.4564976516812866</v>
      </c>
      <c r="G415" s="29">
        <f t="shared" si="44"/>
        <v>0.14538141773289381</v>
      </c>
    </row>
    <row r="416" spans="1:7" ht="12.75">
      <c r="A416" t="s">
        <v>65</v>
      </c>
      <c r="B416" s="7">
        <v>0.25</v>
      </c>
      <c r="C416" s="38">
        <v>0.005952380952380952</v>
      </c>
      <c r="D416" s="36"/>
      <c r="E416" s="32">
        <f t="shared" si="42"/>
        <v>3.9030549218750004</v>
      </c>
      <c r="F416" s="33">
        <f t="shared" si="43"/>
        <v>0.9292987909226189</v>
      </c>
      <c r="G416" s="29">
        <f t="shared" si="44"/>
        <v>0.29595502895624803</v>
      </c>
    </row>
    <row r="417" spans="1:7" ht="12.75">
      <c r="A417" t="s">
        <v>201</v>
      </c>
      <c r="B417" s="7">
        <v>0.5</v>
      </c>
      <c r="C417" s="38">
        <v>0.004629629629629629</v>
      </c>
      <c r="D417" s="36"/>
      <c r="E417" s="32">
        <f t="shared" si="42"/>
        <v>7.806109843750001</v>
      </c>
      <c r="F417" s="33">
        <f t="shared" si="43"/>
        <v>0.7227879484953703</v>
      </c>
      <c r="G417" s="29">
        <f t="shared" si="44"/>
        <v>0.2301872447437485</v>
      </c>
    </row>
    <row r="418" spans="1:7" ht="12.75">
      <c r="A418" t="s">
        <v>202</v>
      </c>
      <c r="B418" s="7">
        <v>3.5</v>
      </c>
      <c r="C418" s="38">
        <v>0.00641025641025641</v>
      </c>
      <c r="D418" s="36"/>
      <c r="E418" s="32">
        <f t="shared" si="42"/>
        <v>54.642768906250005</v>
      </c>
      <c r="F418" s="33">
        <f t="shared" si="43"/>
        <v>1.000783313301282</v>
      </c>
      <c r="G418" s="29">
        <f t="shared" si="44"/>
        <v>0.318720800414421</v>
      </c>
    </row>
    <row r="419" spans="1:7" ht="12.75">
      <c r="A419" t="s">
        <v>58</v>
      </c>
      <c r="B419" s="7">
        <v>1</v>
      </c>
      <c r="C419" s="38">
        <v>0.006944444444444444</v>
      </c>
      <c r="D419" s="36"/>
      <c r="E419" s="32">
        <f t="shared" si="42"/>
        <v>15.612219687500001</v>
      </c>
      <c r="F419" s="33">
        <f t="shared" si="43"/>
        <v>1.0841819227430554</v>
      </c>
      <c r="G419" s="29">
        <f t="shared" si="44"/>
        <v>0.3452808671156227</v>
      </c>
    </row>
    <row r="420" spans="1:7" ht="12.75">
      <c r="A420" t="s">
        <v>203</v>
      </c>
      <c r="B420" s="7">
        <v>0.6666666666666666</v>
      </c>
      <c r="C420" s="38">
        <v>0.003968253968253968</v>
      </c>
      <c r="D420" s="36"/>
      <c r="E420" s="32">
        <f t="shared" si="42"/>
        <v>10.408146458333333</v>
      </c>
      <c r="F420" s="33">
        <f t="shared" si="43"/>
        <v>0.619532527281746</v>
      </c>
      <c r="G420" s="29">
        <f t="shared" si="44"/>
        <v>0.19730335263749874</v>
      </c>
    </row>
    <row r="421" spans="1:7" ht="12.75">
      <c r="A421" t="s">
        <v>66</v>
      </c>
      <c r="B421" s="7">
        <v>5</v>
      </c>
      <c r="C421" s="38">
        <v>0.005952380952380952</v>
      </c>
      <c r="D421" s="36"/>
      <c r="E421" s="32">
        <f t="shared" si="42"/>
        <v>78.0610984375</v>
      </c>
      <c r="F421" s="33">
        <f t="shared" si="43"/>
        <v>0.9292987909226189</v>
      </c>
      <c r="G421" s="29">
        <f t="shared" si="44"/>
        <v>0.29595502895624803</v>
      </c>
    </row>
    <row r="422" spans="1:7" ht="12.75">
      <c r="A422" t="s">
        <v>156</v>
      </c>
      <c r="B422" s="7">
        <v>3.5</v>
      </c>
      <c r="C422" s="38">
        <v>0.005952380952380952</v>
      </c>
      <c r="D422" s="36"/>
      <c r="E422" s="32">
        <f t="shared" si="42"/>
        <v>54.642768906250005</v>
      </c>
      <c r="F422" s="33">
        <f t="shared" si="43"/>
        <v>0.9292987909226189</v>
      </c>
      <c r="G422" s="29">
        <f t="shared" si="44"/>
        <v>0.29595502895624803</v>
      </c>
    </row>
    <row r="423" spans="1:7" ht="12.75">
      <c r="A423" t="s">
        <v>103</v>
      </c>
      <c r="B423" s="7">
        <v>2.5</v>
      </c>
      <c r="C423" s="38">
        <v>0.005952380952380952</v>
      </c>
      <c r="D423" s="36"/>
      <c r="E423" s="32">
        <f t="shared" si="42"/>
        <v>39.03054921875</v>
      </c>
      <c r="F423" s="33">
        <f t="shared" si="43"/>
        <v>0.9292987909226189</v>
      </c>
      <c r="G423" s="29">
        <f t="shared" si="44"/>
        <v>0.29595502895624803</v>
      </c>
    </row>
    <row r="424" spans="1:7" ht="12.75">
      <c r="A424" t="s">
        <v>29</v>
      </c>
      <c r="B424" s="7">
        <v>3.5</v>
      </c>
      <c r="C424" s="38">
        <v>0.006944444444444444</v>
      </c>
      <c r="D424" s="36"/>
      <c r="E424" s="32">
        <f t="shared" si="42"/>
        <v>54.642768906250005</v>
      </c>
      <c r="F424" s="33">
        <f t="shared" si="43"/>
        <v>1.0841819227430554</v>
      </c>
      <c r="G424" s="29">
        <f t="shared" si="44"/>
        <v>0.3452808671156227</v>
      </c>
    </row>
    <row r="425" spans="1:7" ht="12.75">
      <c r="A425" t="s">
        <v>104</v>
      </c>
      <c r="B425" s="7">
        <v>2.25</v>
      </c>
      <c r="C425" s="38">
        <v>0.004901960784313725</v>
      </c>
      <c r="D425" s="36"/>
      <c r="E425" s="32">
        <f t="shared" si="42"/>
        <v>35.127494296875</v>
      </c>
      <c r="F425" s="33">
        <f t="shared" si="43"/>
        <v>0.7653048866421569</v>
      </c>
      <c r="G425" s="29">
        <f t="shared" si="44"/>
        <v>0.2437276709051455</v>
      </c>
    </row>
    <row r="426" spans="1:7" ht="12.75">
      <c r="A426" t="s">
        <v>204</v>
      </c>
      <c r="B426" s="7">
        <v>2.75</v>
      </c>
      <c r="C426" s="38">
        <v>0.010416666666666666</v>
      </c>
      <c r="D426" s="36"/>
      <c r="E426" s="32">
        <f t="shared" si="42"/>
        <v>42.933604140625</v>
      </c>
      <c r="F426" s="33">
        <f t="shared" si="43"/>
        <v>1.6262728841145833</v>
      </c>
      <c r="G426" s="29">
        <f t="shared" si="44"/>
        <v>0.5179213006734341</v>
      </c>
    </row>
    <row r="427" spans="1:7" ht="12.75">
      <c r="A427" t="s">
        <v>205</v>
      </c>
      <c r="B427" s="7" t="s">
        <v>125</v>
      </c>
      <c r="C427" s="38">
        <f>1/108+1/144</f>
        <v>0.016203703703703703</v>
      </c>
      <c r="D427" s="36"/>
      <c r="E427" s="32">
        <v>0</v>
      </c>
      <c r="F427" s="33">
        <f t="shared" si="43"/>
        <v>2.529757819733796</v>
      </c>
      <c r="G427" s="29">
        <f t="shared" si="44"/>
        <v>0.8056553566031197</v>
      </c>
    </row>
    <row r="428" spans="1:7" ht="12.75">
      <c r="A428" t="s">
        <v>206</v>
      </c>
      <c r="B428" s="7"/>
      <c r="C428" s="38">
        <f>1/108+1/168</f>
        <v>0.01521164021164021</v>
      </c>
      <c r="D428" s="36"/>
      <c r="E428" s="32">
        <f t="shared" si="42"/>
        <v>0</v>
      </c>
      <c r="F428" s="33">
        <f t="shared" si="43"/>
        <v>2.3748746879133593</v>
      </c>
      <c r="G428" s="29">
        <f t="shared" si="44"/>
        <v>0.756329518443745</v>
      </c>
    </row>
    <row r="429" spans="1:7" ht="12.75">
      <c r="A429" t="s">
        <v>207</v>
      </c>
      <c r="B429" s="7">
        <v>0.5</v>
      </c>
      <c r="C429" s="38">
        <v>0.009259259259259259</v>
      </c>
      <c r="D429" s="36"/>
      <c r="E429" s="32">
        <f t="shared" si="42"/>
        <v>7.806109843750001</v>
      </c>
      <c r="F429" s="33">
        <f t="shared" si="43"/>
        <v>1.4455758969907406</v>
      </c>
      <c r="G429" s="29">
        <f t="shared" si="44"/>
        <v>0.460374489487497</v>
      </c>
    </row>
    <row r="430" spans="1:7" ht="12.75">
      <c r="A430" t="s">
        <v>208</v>
      </c>
      <c r="B430" s="7">
        <v>0.6666666666666666</v>
      </c>
      <c r="C430" s="38">
        <v>0.010416666666666666</v>
      </c>
      <c r="D430" s="36"/>
      <c r="E430" s="32">
        <f t="shared" si="42"/>
        <v>10.408146458333333</v>
      </c>
      <c r="F430" s="33">
        <f t="shared" si="43"/>
        <v>1.6262728841145833</v>
      </c>
      <c r="G430" s="29">
        <f t="shared" si="44"/>
        <v>0.5179213006734341</v>
      </c>
    </row>
    <row r="431" spans="1:7" ht="12.75">
      <c r="A431" t="s">
        <v>54</v>
      </c>
      <c r="B431" s="7">
        <v>3</v>
      </c>
      <c r="C431" s="38">
        <v>0.005952380952380952</v>
      </c>
      <c r="D431" s="36"/>
      <c r="E431" s="32">
        <f t="shared" si="42"/>
        <v>46.8366590625</v>
      </c>
      <c r="F431" s="33">
        <f t="shared" si="43"/>
        <v>0.9292987909226189</v>
      </c>
      <c r="G431" s="29">
        <f t="shared" si="44"/>
        <v>0.29595502895624803</v>
      </c>
    </row>
    <row r="432" spans="1:7" ht="12.75">
      <c r="A432" t="s">
        <v>55</v>
      </c>
      <c r="B432" s="7">
        <v>1.1111111111111112</v>
      </c>
      <c r="C432" s="38">
        <v>0.004166666666666667</v>
      </c>
      <c r="D432" s="36"/>
      <c r="E432" s="32">
        <f t="shared" si="42"/>
        <v>17.34691076388889</v>
      </c>
      <c r="F432" s="33">
        <f t="shared" si="43"/>
        <v>0.6505091536458333</v>
      </c>
      <c r="G432" s="29">
        <f t="shared" si="44"/>
        <v>0.20716852026937366</v>
      </c>
    </row>
    <row r="433" spans="1:7" ht="12.75">
      <c r="A433" t="s">
        <v>42</v>
      </c>
      <c r="B433" s="7">
        <v>11</v>
      </c>
      <c r="C433" s="38">
        <v>0.0023148148148148147</v>
      </c>
      <c r="D433" s="36"/>
      <c r="E433" s="32">
        <f t="shared" si="42"/>
        <v>171.7344165625</v>
      </c>
      <c r="F433" s="33">
        <f t="shared" si="43"/>
        <v>0.36139397424768516</v>
      </c>
      <c r="G433" s="29">
        <f t="shared" si="44"/>
        <v>0.11509362237187425</v>
      </c>
    </row>
    <row r="434" spans="1:7" ht="12.75">
      <c r="A434" t="s">
        <v>150</v>
      </c>
      <c r="B434" s="7">
        <v>5</v>
      </c>
      <c r="C434" s="38">
        <v>0.0023148148148148147</v>
      </c>
      <c r="D434" s="36"/>
      <c r="E434" s="32">
        <f t="shared" si="42"/>
        <v>78.0610984375</v>
      </c>
      <c r="F434" s="33">
        <f t="shared" si="43"/>
        <v>0.36139397424768516</v>
      </c>
      <c r="G434" s="29">
        <f t="shared" si="44"/>
        <v>0.11509362237187425</v>
      </c>
    </row>
    <row r="435" spans="1:7" ht="12.75">
      <c r="A435" t="s">
        <v>43</v>
      </c>
      <c r="B435" s="7">
        <v>14</v>
      </c>
      <c r="C435" s="38" t="s">
        <v>125</v>
      </c>
      <c r="D435" s="36">
        <v>10</v>
      </c>
      <c r="E435" s="32">
        <f t="shared" si="42"/>
        <v>218.57107562500002</v>
      </c>
      <c r="F435" s="33">
        <f aca="true" t="shared" si="45" ref="F435:F440">$D$5*D435/$F$10</f>
        <v>0.03133095833333333</v>
      </c>
      <c r="G435" s="29">
        <f t="shared" si="44"/>
        <v>0.00997801220806794</v>
      </c>
    </row>
    <row r="436" spans="1:7" ht="12.75">
      <c r="A436" t="s">
        <v>44</v>
      </c>
      <c r="B436" s="7">
        <v>1</v>
      </c>
      <c r="C436" s="38"/>
      <c r="D436" s="36">
        <v>5</v>
      </c>
      <c r="E436" s="32">
        <f t="shared" si="42"/>
        <v>15.612219687500001</v>
      </c>
      <c r="F436" s="33">
        <f t="shared" si="45"/>
        <v>0.015665479166666666</v>
      </c>
      <c r="G436" s="29">
        <f t="shared" si="44"/>
        <v>0.00498900610403397</v>
      </c>
    </row>
    <row r="437" spans="1:7" ht="12.75">
      <c r="A437" t="s">
        <v>121</v>
      </c>
      <c r="B437" s="7">
        <v>7</v>
      </c>
      <c r="C437" s="38"/>
      <c r="D437" s="36">
        <v>5</v>
      </c>
      <c r="E437" s="32">
        <f t="shared" si="42"/>
        <v>109.28553781250001</v>
      </c>
      <c r="F437" s="33">
        <f t="shared" si="45"/>
        <v>0.015665479166666666</v>
      </c>
      <c r="G437" s="29">
        <f t="shared" si="44"/>
        <v>0.00498900610403397</v>
      </c>
    </row>
    <row r="438" spans="1:7" ht="12.75">
      <c r="A438" t="s">
        <v>209</v>
      </c>
      <c r="B438" s="7">
        <v>100</v>
      </c>
      <c r="C438" s="38"/>
      <c r="D438" s="36">
        <v>10</v>
      </c>
      <c r="E438" s="32">
        <f t="shared" si="42"/>
        <v>1561.2219687499999</v>
      </c>
      <c r="F438" s="33">
        <f t="shared" si="45"/>
        <v>0.03133095833333333</v>
      </c>
      <c r="G438" s="29">
        <f t="shared" si="44"/>
        <v>0.00997801220806794</v>
      </c>
    </row>
    <row r="439" spans="1:7" ht="12.75">
      <c r="A439" t="s">
        <v>152</v>
      </c>
      <c r="B439" s="7">
        <v>5</v>
      </c>
      <c r="C439" s="38"/>
      <c r="D439" s="36">
        <v>10</v>
      </c>
      <c r="E439" s="32">
        <f t="shared" si="42"/>
        <v>78.0610984375</v>
      </c>
      <c r="F439" s="33">
        <f t="shared" si="45"/>
        <v>0.03133095833333333</v>
      </c>
      <c r="G439" s="29">
        <f t="shared" si="44"/>
        <v>0.00997801220806794</v>
      </c>
    </row>
    <row r="440" spans="1:7" ht="12.75">
      <c r="A440" t="s">
        <v>45</v>
      </c>
      <c r="B440" s="7">
        <v>1</v>
      </c>
      <c r="C440" s="38"/>
      <c r="D440" s="36">
        <v>5</v>
      </c>
      <c r="E440" s="32">
        <f t="shared" si="42"/>
        <v>15.612219687500001</v>
      </c>
      <c r="F440" s="33">
        <f t="shared" si="45"/>
        <v>0.015665479166666666</v>
      </c>
      <c r="G440" s="29">
        <f t="shared" si="44"/>
        <v>0.00498900610403397</v>
      </c>
    </row>
    <row r="441" spans="1:7" ht="12.75">
      <c r="A441" t="s">
        <v>50</v>
      </c>
      <c r="B441" s="7">
        <v>28</v>
      </c>
      <c r="C441" s="38"/>
      <c r="D441" s="36">
        <v>2</v>
      </c>
      <c r="E441" s="32">
        <f>$F$7*B441/$F$10*100</f>
        <v>437.14215125000004</v>
      </c>
      <c r="F441" s="33">
        <f>$D$5*D441/$F$10</f>
        <v>0.006266191666666667</v>
      </c>
      <c r="G441" s="29">
        <f t="shared" si="44"/>
        <v>0.001995602441613588</v>
      </c>
    </row>
    <row r="442" spans="2:7" ht="12.75">
      <c r="B442" s="7" t="s">
        <v>125</v>
      </c>
      <c r="C442" s="38"/>
      <c r="D442" s="36"/>
      <c r="E442" s="32"/>
      <c r="F442" s="33"/>
      <c r="G442" s="29"/>
    </row>
    <row r="443" spans="1:7" ht="12.75">
      <c r="A443" s="25" t="s">
        <v>224</v>
      </c>
      <c r="B443" s="7"/>
      <c r="C443" s="38"/>
      <c r="D443" s="36"/>
      <c r="E443" s="32"/>
      <c r="F443" s="33"/>
      <c r="G443" s="29"/>
    </row>
    <row r="444" spans="1:7" ht="12.75">
      <c r="A444" t="s">
        <v>15</v>
      </c>
      <c r="B444" s="7">
        <v>5</v>
      </c>
      <c r="C444" s="38">
        <v>0.004310344827586207</v>
      </c>
      <c r="D444" s="36"/>
      <c r="E444" s="32">
        <f t="shared" si="42"/>
        <v>78.0610984375</v>
      </c>
      <c r="F444" s="33">
        <f t="shared" si="43"/>
        <v>0.6729405037715517</v>
      </c>
      <c r="G444" s="29">
        <f t="shared" si="44"/>
        <v>0.2143122623476279</v>
      </c>
    </row>
    <row r="445" spans="1:7" ht="12.75">
      <c r="A445" t="s">
        <v>77</v>
      </c>
      <c r="B445" s="7">
        <v>5</v>
      </c>
      <c r="C445" s="38">
        <v>0.005208333333333333</v>
      </c>
      <c r="D445" s="36"/>
      <c r="E445" s="32">
        <f aca="true" t="shared" si="46" ref="E445:E476">$F$7*B445/$F$10*100</f>
        <v>78.0610984375</v>
      </c>
      <c r="F445" s="33">
        <f aca="true" t="shared" si="47" ref="F445:F476">$F$7*C445/$F$10*1000</f>
        <v>0.8131364420572916</v>
      </c>
      <c r="G445" s="29">
        <f t="shared" si="44"/>
        <v>0.25896065033671706</v>
      </c>
    </row>
    <row r="446" spans="1:7" ht="12.75">
      <c r="A446" t="s">
        <v>29</v>
      </c>
      <c r="B446" s="7">
        <v>3.25</v>
      </c>
      <c r="C446" s="38">
        <v>0.009259259259259259</v>
      </c>
      <c r="D446" s="36"/>
      <c r="E446" s="32">
        <f t="shared" si="46"/>
        <v>50.739713984375</v>
      </c>
      <c r="F446" s="33">
        <f t="shared" si="47"/>
        <v>1.4455758969907406</v>
      </c>
      <c r="G446" s="29">
        <f t="shared" si="44"/>
        <v>0.460374489487497</v>
      </c>
    </row>
    <row r="447" spans="2:7" ht="12.75">
      <c r="B447" s="7"/>
      <c r="C447" s="38"/>
      <c r="D447" s="36"/>
      <c r="E447" s="32"/>
      <c r="F447" s="33"/>
      <c r="G447" s="29"/>
    </row>
    <row r="448" spans="1:7" ht="12.75">
      <c r="A448" s="25" t="s">
        <v>225</v>
      </c>
      <c r="B448" s="7"/>
      <c r="C448" s="38"/>
      <c r="D448" s="36"/>
      <c r="E448" s="32"/>
      <c r="F448" s="33"/>
      <c r="G448" s="29"/>
    </row>
    <row r="449" spans="1:7" ht="12.75">
      <c r="A449" t="s">
        <v>123</v>
      </c>
      <c r="B449" s="7">
        <v>5.25</v>
      </c>
      <c r="C449" s="38">
        <v>0.009259259259259259</v>
      </c>
      <c r="D449" s="36"/>
      <c r="E449" s="32">
        <f t="shared" si="46"/>
        <v>81.96415335937499</v>
      </c>
      <c r="F449" s="33">
        <f t="shared" si="47"/>
        <v>1.4455758969907406</v>
      </c>
      <c r="G449" s="29">
        <f t="shared" si="44"/>
        <v>0.460374489487497</v>
      </c>
    </row>
    <row r="450" spans="1:7" ht="12.75">
      <c r="A450" t="s">
        <v>15</v>
      </c>
      <c r="B450" s="7">
        <v>6</v>
      </c>
      <c r="C450" s="38">
        <v>0.006944444444444444</v>
      </c>
      <c r="D450" s="36"/>
      <c r="E450" s="32">
        <f t="shared" si="46"/>
        <v>93.673318125</v>
      </c>
      <c r="F450" s="33">
        <f t="shared" si="47"/>
        <v>1.0841819227430554</v>
      </c>
      <c r="G450" s="29">
        <f t="shared" si="44"/>
        <v>0.3452808671156227</v>
      </c>
    </row>
    <row r="451" spans="1:7" ht="12.75">
      <c r="A451" t="s">
        <v>77</v>
      </c>
      <c r="B451" s="7">
        <v>6</v>
      </c>
      <c r="C451" s="38">
        <v>0.005208333333333333</v>
      </c>
      <c r="D451" s="36"/>
      <c r="E451" s="32">
        <f t="shared" si="46"/>
        <v>93.673318125</v>
      </c>
      <c r="F451" s="33">
        <f t="shared" si="47"/>
        <v>0.8131364420572916</v>
      </c>
      <c r="G451" s="29">
        <f t="shared" si="44"/>
        <v>0.25896065033671706</v>
      </c>
    </row>
    <row r="452" spans="1:7" ht="12.75">
      <c r="A452" t="s">
        <v>29</v>
      </c>
      <c r="B452" s="7">
        <v>4.5</v>
      </c>
      <c r="C452" s="38">
        <v>0.006944444444444444</v>
      </c>
      <c r="D452" s="36"/>
      <c r="E452" s="32">
        <f t="shared" si="46"/>
        <v>70.25498859375</v>
      </c>
      <c r="F452" s="33">
        <f t="shared" si="47"/>
        <v>1.0841819227430554</v>
      </c>
      <c r="G452" s="29">
        <f t="shared" si="44"/>
        <v>0.3452808671156227</v>
      </c>
    </row>
    <row r="453" spans="1:7" ht="12.75">
      <c r="A453" t="s">
        <v>53</v>
      </c>
      <c r="B453" s="7">
        <v>4</v>
      </c>
      <c r="C453" s="38">
        <v>0.006944444444444444</v>
      </c>
      <c r="D453" s="36"/>
      <c r="E453" s="32">
        <f t="shared" si="46"/>
        <v>62.448878750000006</v>
      </c>
      <c r="F453" s="33">
        <f t="shared" si="47"/>
        <v>1.0841819227430554</v>
      </c>
      <c r="G453" s="29">
        <f t="shared" si="44"/>
        <v>0.3452808671156227</v>
      </c>
    </row>
    <row r="454" spans="2:7" ht="12.75">
      <c r="B454" s="7"/>
      <c r="C454" s="38"/>
      <c r="D454" s="36"/>
      <c r="E454" s="32"/>
      <c r="F454" s="33"/>
      <c r="G454" s="29"/>
    </row>
    <row r="455" spans="1:7" ht="12.75">
      <c r="A455" s="25" t="s">
        <v>226</v>
      </c>
      <c r="B455" s="7"/>
      <c r="C455" s="38"/>
      <c r="D455" s="36"/>
      <c r="E455" s="32"/>
      <c r="F455" s="33"/>
      <c r="G455" s="29"/>
    </row>
    <row r="456" spans="1:7" ht="12.75">
      <c r="A456" t="s">
        <v>123</v>
      </c>
      <c r="B456" s="7">
        <v>5</v>
      </c>
      <c r="C456" s="38">
        <v>0.010416666666666666</v>
      </c>
      <c r="D456" s="36"/>
      <c r="E456" s="32">
        <f t="shared" si="46"/>
        <v>78.0610984375</v>
      </c>
      <c r="F456" s="33">
        <f t="shared" si="47"/>
        <v>1.6262728841145833</v>
      </c>
      <c r="G456" s="29">
        <f t="shared" si="44"/>
        <v>0.5179213006734341</v>
      </c>
    </row>
    <row r="457" spans="1:7" ht="12.75">
      <c r="A457" t="s">
        <v>15</v>
      </c>
      <c r="B457" s="7">
        <v>5.5</v>
      </c>
      <c r="C457" s="38">
        <v>0.006944444444444444</v>
      </c>
      <c r="D457" s="36"/>
      <c r="E457" s="32">
        <f t="shared" si="46"/>
        <v>85.86720828125</v>
      </c>
      <c r="F457" s="33">
        <f t="shared" si="47"/>
        <v>1.0841819227430554</v>
      </c>
      <c r="G457" s="29">
        <f t="shared" si="44"/>
        <v>0.3452808671156227</v>
      </c>
    </row>
    <row r="458" spans="1:7" ht="12.75">
      <c r="A458" t="s">
        <v>29</v>
      </c>
      <c r="B458" s="7">
        <v>4.25</v>
      </c>
      <c r="C458" s="38">
        <v>0.005952380952380952</v>
      </c>
      <c r="D458" s="36"/>
      <c r="E458" s="32">
        <f t="shared" si="46"/>
        <v>66.351933671875</v>
      </c>
      <c r="F458" s="33">
        <f t="shared" si="47"/>
        <v>0.9292987909226189</v>
      </c>
      <c r="G458" s="29">
        <f t="shared" si="44"/>
        <v>0.29595502895624803</v>
      </c>
    </row>
    <row r="459" spans="1:7" ht="12.75">
      <c r="A459" t="s">
        <v>53</v>
      </c>
      <c r="B459" s="7">
        <v>3.5</v>
      </c>
      <c r="C459" s="38">
        <v>0.005208333333333333</v>
      </c>
      <c r="D459" s="36"/>
      <c r="E459" s="32">
        <f t="shared" si="46"/>
        <v>54.642768906250005</v>
      </c>
      <c r="F459" s="33">
        <f t="shared" si="47"/>
        <v>0.8131364420572916</v>
      </c>
      <c r="G459" s="29">
        <f t="shared" si="44"/>
        <v>0.25896065033671706</v>
      </c>
    </row>
    <row r="460" spans="2:7" ht="12.75">
      <c r="B460" s="7"/>
      <c r="C460" s="38"/>
      <c r="D460" s="36"/>
      <c r="E460" s="32"/>
      <c r="F460" s="33"/>
      <c r="G460" s="29"/>
    </row>
    <row r="461" spans="1:7" ht="12.75">
      <c r="A461" s="25" t="s">
        <v>227</v>
      </c>
      <c r="B461" s="7"/>
      <c r="C461" s="38"/>
      <c r="D461" s="36"/>
      <c r="E461" s="32"/>
      <c r="F461" s="33"/>
      <c r="G461" s="29"/>
    </row>
    <row r="462" spans="1:7" ht="12.75">
      <c r="A462" t="s">
        <v>15</v>
      </c>
      <c r="B462" s="7">
        <v>6.5</v>
      </c>
      <c r="C462" s="38">
        <v>0.006944444444444444</v>
      </c>
      <c r="D462" s="36"/>
      <c r="E462" s="32">
        <f t="shared" si="46"/>
        <v>101.47942796875</v>
      </c>
      <c r="F462" s="33">
        <f t="shared" si="47"/>
        <v>1.0841819227430554</v>
      </c>
      <c r="G462" s="29">
        <f t="shared" si="44"/>
        <v>0.3452808671156227</v>
      </c>
    </row>
    <row r="463" spans="1:7" ht="12.75">
      <c r="A463" t="s">
        <v>53</v>
      </c>
      <c r="B463" s="7">
        <v>5</v>
      </c>
      <c r="C463" s="38">
        <v>0.00641025641025641</v>
      </c>
      <c r="D463" s="36"/>
      <c r="E463" s="32">
        <f t="shared" si="46"/>
        <v>78.0610984375</v>
      </c>
      <c r="F463" s="33">
        <f t="shared" si="47"/>
        <v>1.000783313301282</v>
      </c>
      <c r="G463" s="29">
        <f t="shared" si="44"/>
        <v>0.318720800414421</v>
      </c>
    </row>
    <row r="464" spans="1:7" ht="12.75">
      <c r="A464" t="s">
        <v>29</v>
      </c>
      <c r="B464" s="7">
        <v>3</v>
      </c>
      <c r="C464" s="38">
        <v>0.00641025641025641</v>
      </c>
      <c r="D464" s="36"/>
      <c r="E464" s="32">
        <f t="shared" si="46"/>
        <v>46.8366590625</v>
      </c>
      <c r="F464" s="33">
        <f t="shared" si="47"/>
        <v>1.000783313301282</v>
      </c>
      <c r="G464" s="29">
        <f t="shared" si="44"/>
        <v>0.318720800414421</v>
      </c>
    </row>
    <row r="465" spans="2:7" ht="12.75">
      <c r="B465" s="7"/>
      <c r="C465" s="38"/>
      <c r="D465" s="36"/>
      <c r="E465" s="32"/>
      <c r="F465" s="33"/>
      <c r="G465" s="29"/>
    </row>
    <row r="466" spans="1:7" ht="12.75">
      <c r="A466" s="25" t="s">
        <v>228</v>
      </c>
      <c r="B466" s="7"/>
      <c r="C466" s="38"/>
      <c r="D466" s="36"/>
      <c r="E466" s="32"/>
      <c r="F466" s="33"/>
      <c r="G466" s="29"/>
    </row>
    <row r="467" spans="1:7" ht="12.75">
      <c r="A467" t="s">
        <v>15</v>
      </c>
      <c r="B467" s="7">
        <v>5.5</v>
      </c>
      <c r="C467" s="38">
        <v>0.00641025641025641</v>
      </c>
      <c r="D467" s="36"/>
      <c r="E467" s="32">
        <f t="shared" si="46"/>
        <v>85.86720828125</v>
      </c>
      <c r="F467" s="33">
        <f t="shared" si="47"/>
        <v>1.000783313301282</v>
      </c>
      <c r="G467" s="29">
        <f t="shared" si="44"/>
        <v>0.318720800414421</v>
      </c>
    </row>
    <row r="468" spans="1:7" ht="12.75">
      <c r="A468" t="s">
        <v>53</v>
      </c>
      <c r="B468" s="7">
        <v>5</v>
      </c>
      <c r="C468" s="38">
        <v>0.005952380952380952</v>
      </c>
      <c r="D468" s="36"/>
      <c r="E468" s="32">
        <f t="shared" si="46"/>
        <v>78.0610984375</v>
      </c>
      <c r="F468" s="33">
        <f t="shared" si="47"/>
        <v>0.9292987909226189</v>
      </c>
      <c r="G468" s="29">
        <f t="shared" si="44"/>
        <v>0.29595502895624803</v>
      </c>
    </row>
    <row r="469" spans="1:7" ht="12.75">
      <c r="A469" t="s">
        <v>29</v>
      </c>
      <c r="B469" s="7">
        <v>4.75</v>
      </c>
      <c r="C469" s="38">
        <v>0.005555555555555556</v>
      </c>
      <c r="D469" s="36"/>
      <c r="E469" s="32">
        <f t="shared" si="46"/>
        <v>74.15804351562501</v>
      </c>
      <c r="F469" s="33">
        <f t="shared" si="47"/>
        <v>0.8673455381944446</v>
      </c>
      <c r="G469" s="29">
        <f t="shared" si="44"/>
        <v>0.27622469369249825</v>
      </c>
    </row>
    <row r="470" spans="2:7" ht="12.75">
      <c r="B470" s="7"/>
      <c r="C470" s="38"/>
      <c r="D470" s="36"/>
      <c r="E470" s="32"/>
      <c r="F470" s="33"/>
      <c r="G470" s="29"/>
    </row>
    <row r="471" spans="1:7" ht="12.75">
      <c r="A471" s="25" t="s">
        <v>229</v>
      </c>
      <c r="B471" s="7"/>
      <c r="C471" s="38"/>
      <c r="D471" s="36"/>
      <c r="E471" s="32"/>
      <c r="F471" s="33"/>
      <c r="G471" s="29"/>
    </row>
    <row r="472" spans="1:7" ht="12.75">
      <c r="A472" t="s">
        <v>210</v>
      </c>
      <c r="B472" s="7">
        <v>3.5</v>
      </c>
      <c r="C472" s="38">
        <v>0.007575757575757576</v>
      </c>
      <c r="D472" s="36"/>
      <c r="E472" s="32">
        <f t="shared" si="46"/>
        <v>54.642768906250005</v>
      </c>
      <c r="F472" s="33">
        <f t="shared" si="47"/>
        <v>1.182743915719697</v>
      </c>
      <c r="G472" s="29">
        <f t="shared" si="44"/>
        <v>0.37667003685340666</v>
      </c>
    </row>
    <row r="473" spans="1:7" ht="12.75">
      <c r="A473" t="s">
        <v>211</v>
      </c>
      <c r="B473" s="7">
        <v>4.5</v>
      </c>
      <c r="C473" s="38">
        <v>0.007575757575757576</v>
      </c>
      <c r="D473" s="36"/>
      <c r="E473" s="32">
        <f t="shared" si="46"/>
        <v>70.25498859375</v>
      </c>
      <c r="F473" s="33">
        <f t="shared" si="47"/>
        <v>1.182743915719697</v>
      </c>
      <c r="G473" s="29">
        <f t="shared" si="44"/>
        <v>0.37667003685340666</v>
      </c>
    </row>
    <row r="474" spans="1:7" ht="12.75">
      <c r="A474" t="s">
        <v>53</v>
      </c>
      <c r="B474" s="7">
        <v>3.5</v>
      </c>
      <c r="C474" s="38">
        <v>0.007575757575757576</v>
      </c>
      <c r="D474" s="36"/>
      <c r="E474" s="32">
        <f t="shared" si="46"/>
        <v>54.642768906250005</v>
      </c>
      <c r="F474" s="33">
        <f t="shared" si="47"/>
        <v>1.182743915719697</v>
      </c>
      <c r="G474" s="29">
        <f t="shared" si="44"/>
        <v>0.37667003685340666</v>
      </c>
    </row>
    <row r="475" spans="1:7" ht="12.75">
      <c r="A475" t="s">
        <v>29</v>
      </c>
      <c r="B475" s="7">
        <v>1.5</v>
      </c>
      <c r="C475" s="38">
        <v>0.006944444444444444</v>
      </c>
      <c r="D475" s="36"/>
      <c r="E475" s="32">
        <f t="shared" si="46"/>
        <v>23.41832953125</v>
      </c>
      <c r="F475" s="33">
        <f t="shared" si="47"/>
        <v>1.0841819227430554</v>
      </c>
      <c r="G475" s="29">
        <f aca="true" t="shared" si="48" ref="G475:G491">F475/3.14</f>
        <v>0.3452808671156227</v>
      </c>
    </row>
    <row r="476" spans="1:7" ht="12.75">
      <c r="A476" t="s">
        <v>212</v>
      </c>
      <c r="B476" s="7">
        <v>2.5</v>
      </c>
      <c r="C476" s="38">
        <v>0.008333333333333333</v>
      </c>
      <c r="D476" s="36"/>
      <c r="E476" s="32">
        <f t="shared" si="46"/>
        <v>39.03054921875</v>
      </c>
      <c r="F476" s="33">
        <f t="shared" si="47"/>
        <v>1.3010183072916666</v>
      </c>
      <c r="G476" s="29">
        <f t="shared" si="48"/>
        <v>0.4143370405387473</v>
      </c>
    </row>
    <row r="477" spans="2:7" ht="12.75">
      <c r="B477" s="7"/>
      <c r="C477" s="38"/>
      <c r="D477" s="36"/>
      <c r="E477" s="32"/>
      <c r="F477" s="33"/>
      <c r="G477" s="29"/>
    </row>
    <row r="478" spans="1:7" ht="12.75">
      <c r="A478" s="25" t="s">
        <v>230</v>
      </c>
      <c r="B478" s="7"/>
      <c r="C478" s="38"/>
      <c r="D478" s="36"/>
      <c r="E478" s="32"/>
      <c r="F478" s="33"/>
      <c r="G478" s="29"/>
    </row>
    <row r="479" spans="1:7" ht="12.75">
      <c r="A479" t="s">
        <v>15</v>
      </c>
      <c r="B479" s="7">
        <v>6</v>
      </c>
      <c r="C479" s="38">
        <v>0.004901960784313725</v>
      </c>
      <c r="D479" s="36"/>
      <c r="E479" s="32">
        <f aca="true" t="shared" si="49" ref="E479:E491">$F$7*B479/$F$10*100</f>
        <v>93.673318125</v>
      </c>
      <c r="F479" s="33">
        <f aca="true" t="shared" si="50" ref="F479:F491">$F$7*C479/$F$10*1000</f>
        <v>0.7653048866421569</v>
      </c>
      <c r="G479" s="29">
        <f t="shared" si="48"/>
        <v>0.2437276709051455</v>
      </c>
    </row>
    <row r="480" spans="1:7" ht="12.75">
      <c r="A480" t="s">
        <v>53</v>
      </c>
      <c r="B480" s="7">
        <v>6.5</v>
      </c>
      <c r="C480" s="38">
        <v>0.004901960784313725</v>
      </c>
      <c r="D480" s="36"/>
      <c r="E480" s="32">
        <f t="shared" si="49"/>
        <v>101.47942796875</v>
      </c>
      <c r="F480" s="33">
        <f t="shared" si="50"/>
        <v>0.7653048866421569</v>
      </c>
      <c r="G480" s="29">
        <f t="shared" si="48"/>
        <v>0.2437276709051455</v>
      </c>
    </row>
    <row r="481" spans="1:7" ht="12.75">
      <c r="A481" t="s">
        <v>29</v>
      </c>
      <c r="B481" s="7">
        <v>3</v>
      </c>
      <c r="C481" s="38">
        <v>0.004629629629629629</v>
      </c>
      <c r="D481" s="36"/>
      <c r="E481" s="32">
        <f t="shared" si="49"/>
        <v>46.8366590625</v>
      </c>
      <c r="F481" s="33">
        <f t="shared" si="50"/>
        <v>0.7227879484953703</v>
      </c>
      <c r="G481" s="29">
        <f t="shared" si="48"/>
        <v>0.2301872447437485</v>
      </c>
    </row>
    <row r="482" spans="2:7" ht="12.75">
      <c r="B482" s="7"/>
      <c r="C482" s="38"/>
      <c r="D482" s="36"/>
      <c r="E482" s="32"/>
      <c r="F482" s="33"/>
      <c r="G482" s="29"/>
    </row>
    <row r="483" spans="1:7" ht="12.75">
      <c r="A483" s="25" t="s">
        <v>231</v>
      </c>
      <c r="B483" s="7"/>
      <c r="C483" s="38"/>
      <c r="D483" s="36"/>
      <c r="E483" s="32"/>
      <c r="F483" s="33"/>
      <c r="G483" s="29"/>
    </row>
    <row r="484" spans="1:7" ht="12.75">
      <c r="A484" t="s">
        <v>15</v>
      </c>
      <c r="B484" s="7">
        <v>5.75</v>
      </c>
      <c r="C484" s="38">
        <v>0.004901960784313725</v>
      </c>
      <c r="D484" s="36"/>
      <c r="E484" s="32">
        <f t="shared" si="49"/>
        <v>89.77026320312498</v>
      </c>
      <c r="F484" s="33">
        <f t="shared" si="50"/>
        <v>0.7653048866421569</v>
      </c>
      <c r="G484" s="29">
        <f t="shared" si="48"/>
        <v>0.2437276709051455</v>
      </c>
    </row>
    <row r="485" spans="1:7" ht="12.75">
      <c r="A485" t="s">
        <v>53</v>
      </c>
      <c r="B485" s="7">
        <v>5.5</v>
      </c>
      <c r="C485" s="38">
        <v>0.004901960784313725</v>
      </c>
      <c r="D485" s="36"/>
      <c r="E485" s="32">
        <f t="shared" si="49"/>
        <v>85.86720828125</v>
      </c>
      <c r="F485" s="33">
        <f t="shared" si="50"/>
        <v>0.7653048866421569</v>
      </c>
      <c r="G485" s="29">
        <f t="shared" si="48"/>
        <v>0.2437276709051455</v>
      </c>
    </row>
    <row r="486" spans="1:7" ht="12.75">
      <c r="A486" t="s">
        <v>29</v>
      </c>
      <c r="B486" s="7">
        <v>3</v>
      </c>
      <c r="C486" s="38">
        <v>0.004629629629629629</v>
      </c>
      <c r="D486" s="36"/>
      <c r="E486" s="32">
        <f t="shared" si="49"/>
        <v>46.8366590625</v>
      </c>
      <c r="F486" s="33">
        <f t="shared" si="50"/>
        <v>0.7227879484953703</v>
      </c>
      <c r="G486" s="29">
        <f t="shared" si="48"/>
        <v>0.2301872447437485</v>
      </c>
    </row>
    <row r="487" spans="2:7" ht="12.75">
      <c r="B487" s="7"/>
      <c r="C487" s="38"/>
      <c r="D487" s="36"/>
      <c r="E487" s="32"/>
      <c r="F487" s="33"/>
      <c r="G487" s="29"/>
    </row>
    <row r="488" spans="1:7" ht="12.75">
      <c r="A488" s="25" t="s">
        <v>232</v>
      </c>
      <c r="B488" s="7"/>
      <c r="C488" s="38"/>
      <c r="D488" s="36"/>
      <c r="E488" s="32"/>
      <c r="F488" s="33"/>
      <c r="G488" s="29"/>
    </row>
    <row r="489" spans="1:7" ht="12.75">
      <c r="A489" t="s">
        <v>15</v>
      </c>
      <c r="B489" s="7">
        <v>4.666666666666667</v>
      </c>
      <c r="C489" s="38">
        <v>0.005555555555555556</v>
      </c>
      <c r="D489" s="36"/>
      <c r="E489" s="32">
        <f t="shared" si="49"/>
        <v>72.85702520833334</v>
      </c>
      <c r="F489" s="33">
        <f t="shared" si="50"/>
        <v>0.8673455381944446</v>
      </c>
      <c r="G489" s="29">
        <f t="shared" si="48"/>
        <v>0.27622469369249825</v>
      </c>
    </row>
    <row r="490" spans="1:7" ht="12.75">
      <c r="A490" t="s">
        <v>53</v>
      </c>
      <c r="B490" s="7">
        <v>4</v>
      </c>
      <c r="C490" s="38">
        <v>0.005555555555555556</v>
      </c>
      <c r="D490" s="36"/>
      <c r="E490" s="32">
        <f t="shared" si="49"/>
        <v>62.448878750000006</v>
      </c>
      <c r="F490" s="33">
        <f t="shared" si="50"/>
        <v>0.8673455381944446</v>
      </c>
      <c r="G490" s="29">
        <f t="shared" si="48"/>
        <v>0.27622469369249825</v>
      </c>
    </row>
    <row r="491" spans="1:7" ht="12.75">
      <c r="A491" t="s">
        <v>29</v>
      </c>
      <c r="B491" s="7">
        <v>2</v>
      </c>
      <c r="C491" s="38">
        <v>0.006944444444444444</v>
      </c>
      <c r="D491" s="36"/>
      <c r="E491" s="32">
        <f t="shared" si="49"/>
        <v>31.224439375000003</v>
      </c>
      <c r="F491" s="33">
        <f t="shared" si="50"/>
        <v>1.0841819227430554</v>
      </c>
      <c r="G491" s="29">
        <f t="shared" si="48"/>
        <v>0.3452808671156227</v>
      </c>
    </row>
    <row r="492" spans="2:7" ht="12.75">
      <c r="B492" s="59"/>
      <c r="C492" s="57"/>
      <c r="D492" s="60"/>
      <c r="E492" s="58"/>
      <c r="F492" s="57"/>
      <c r="G492" s="65"/>
    </row>
    <row r="493" spans="1:7" ht="15">
      <c r="A493" s="56" t="s">
        <v>233</v>
      </c>
      <c r="B493" s="63"/>
      <c r="C493" s="61"/>
      <c r="D493" s="64" t="s">
        <v>256</v>
      </c>
      <c r="E493" s="62"/>
      <c r="F493" s="61"/>
      <c r="G493" s="66"/>
    </row>
    <row r="494" spans="1:7" ht="12.75">
      <c r="A494" t="s">
        <v>234</v>
      </c>
      <c r="B494" s="7"/>
      <c r="C494" s="38">
        <v>0.041666666666666664</v>
      </c>
      <c r="D494" s="36">
        <v>120</v>
      </c>
      <c r="E494" s="32">
        <f>D494*(5*$B$5)/$F$10</f>
        <v>270.69952666666666</v>
      </c>
      <c r="F494" s="33">
        <f aca="true" t="shared" si="51" ref="F494:F510">$F$7*C494/$F$10*1000</f>
        <v>6.505091536458333</v>
      </c>
      <c r="G494" s="29">
        <f aca="true" t="shared" si="52" ref="G494:G510">F494/3.14</f>
        <v>2.0716852026937365</v>
      </c>
    </row>
    <row r="495" spans="1:7" ht="12.75">
      <c r="A495" t="s">
        <v>235</v>
      </c>
      <c r="B495" s="7"/>
      <c r="C495" s="38">
        <v>0.041666666666666664</v>
      </c>
      <c r="D495" s="36">
        <v>120</v>
      </c>
      <c r="E495" s="32">
        <f>D495*(5*$B$5)/$F$10</f>
        <v>270.69952666666666</v>
      </c>
      <c r="F495" s="33">
        <f t="shared" si="51"/>
        <v>6.505091536458333</v>
      </c>
      <c r="G495" s="29">
        <f t="shared" si="52"/>
        <v>2.0716852026937365</v>
      </c>
    </row>
    <row r="496" spans="1:7" ht="12.75">
      <c r="A496" t="s">
        <v>236</v>
      </c>
      <c r="B496" s="7"/>
      <c r="C496" s="38">
        <v>0.041666666666666664</v>
      </c>
      <c r="D496" s="36">
        <v>120</v>
      </c>
      <c r="E496" s="32">
        <f>D496*(5*$B$5)/$F$10</f>
        <v>270.69952666666666</v>
      </c>
      <c r="F496" s="33">
        <f t="shared" si="51"/>
        <v>6.505091536458333</v>
      </c>
      <c r="G496" s="29">
        <f t="shared" si="52"/>
        <v>2.0716852026937365</v>
      </c>
    </row>
    <row r="497" spans="1:7" ht="12.75">
      <c r="A497" t="s">
        <v>237</v>
      </c>
      <c r="B497" s="7"/>
      <c r="C497" s="38">
        <v>0.041666666666666664</v>
      </c>
      <c r="D497" s="36">
        <v>120</v>
      </c>
      <c r="E497" s="32">
        <f>D497*(5*$B$5)/$F$10</f>
        <v>270.69952666666666</v>
      </c>
      <c r="F497" s="33">
        <f>$F$7*C497/$F$10*1000-($C$5/$F$10)</f>
        <v>6.467494314236111</v>
      </c>
      <c r="G497" s="29">
        <f t="shared" si="52"/>
        <v>2.0597115650433473</v>
      </c>
    </row>
    <row r="498" spans="1:7" ht="12.75">
      <c r="A498" t="s">
        <v>238</v>
      </c>
      <c r="B498" s="7"/>
      <c r="C498" s="38">
        <v>0.020833333333333332</v>
      </c>
      <c r="D498" s="36">
        <v>120</v>
      </c>
      <c r="E498" s="32">
        <f>D498*(5*$B$5)/$F$10</f>
        <v>270.69952666666666</v>
      </c>
      <c r="F498" s="33">
        <f t="shared" si="51"/>
        <v>3.2525457682291665</v>
      </c>
      <c r="G498" s="29">
        <f t="shared" si="52"/>
        <v>1.0358426013468682</v>
      </c>
    </row>
    <row r="499" spans="1:7" ht="12.75">
      <c r="A499" t="s">
        <v>239</v>
      </c>
      <c r="B499" s="7">
        <v>7.25</v>
      </c>
      <c r="C499" s="38">
        <v>0.020833333333333332</v>
      </c>
      <c r="D499" s="36"/>
      <c r="E499" s="32">
        <f aca="true" t="shared" si="53" ref="E499:E509">$F$7*B499/$F$10*100</f>
        <v>113.18859273437498</v>
      </c>
      <c r="F499" s="33">
        <f t="shared" si="51"/>
        <v>3.2525457682291665</v>
      </c>
      <c r="G499" s="29">
        <f t="shared" si="52"/>
        <v>1.0358426013468682</v>
      </c>
    </row>
    <row r="500" spans="1:7" ht="12.75">
      <c r="A500" t="s">
        <v>240</v>
      </c>
      <c r="B500" s="7">
        <v>2</v>
      </c>
      <c r="C500" s="38">
        <v>0.016666666666666666</v>
      </c>
      <c r="D500" s="36"/>
      <c r="E500" s="32">
        <f t="shared" si="53"/>
        <v>31.224439375000003</v>
      </c>
      <c r="F500" s="33">
        <f t="shared" si="51"/>
        <v>2.602036614583333</v>
      </c>
      <c r="G500" s="29">
        <f t="shared" si="52"/>
        <v>0.8286740810774946</v>
      </c>
    </row>
    <row r="501" spans="1:7" ht="12.75">
      <c r="A501" t="s">
        <v>241</v>
      </c>
      <c r="B501" s="7">
        <v>2.5</v>
      </c>
      <c r="C501" s="38">
        <v>0.013888888888888888</v>
      </c>
      <c r="D501" s="36"/>
      <c r="E501" s="32">
        <f t="shared" si="53"/>
        <v>39.03054921875</v>
      </c>
      <c r="F501" s="33">
        <f t="shared" si="51"/>
        <v>2.1683638454861107</v>
      </c>
      <c r="G501" s="29">
        <f t="shared" si="52"/>
        <v>0.6905617342312454</v>
      </c>
    </row>
    <row r="502" spans="1:7" ht="12.75">
      <c r="A502" t="s">
        <v>242</v>
      </c>
      <c r="B502" s="7">
        <v>1.5</v>
      </c>
      <c r="C502" s="38">
        <v>0.016666666666666666</v>
      </c>
      <c r="D502" s="36"/>
      <c r="E502" s="32">
        <f t="shared" si="53"/>
        <v>23.41832953125</v>
      </c>
      <c r="F502" s="33">
        <f t="shared" si="51"/>
        <v>2.602036614583333</v>
      </c>
      <c r="G502" s="29">
        <f t="shared" si="52"/>
        <v>0.8286740810774946</v>
      </c>
    </row>
    <row r="503" spans="1:7" ht="12.75">
      <c r="A503" t="s">
        <v>243</v>
      </c>
      <c r="B503" s="7">
        <v>0.25</v>
      </c>
      <c r="C503" s="38">
        <f>1/72+1/168</f>
        <v>0.01984126984126984</v>
      </c>
      <c r="D503" s="36"/>
      <c r="E503" s="32">
        <f t="shared" si="53"/>
        <v>3.9030549218750004</v>
      </c>
      <c r="F503" s="33">
        <f t="shared" si="51"/>
        <v>3.0976626364087303</v>
      </c>
      <c r="G503" s="29">
        <f t="shared" si="52"/>
        <v>0.9865167631874937</v>
      </c>
    </row>
    <row r="504" spans="1:7" ht="12.75">
      <c r="A504" t="s">
        <v>244</v>
      </c>
      <c r="B504" s="7">
        <v>5.25</v>
      </c>
      <c r="C504" s="38">
        <v>0.009259259259259259</v>
      </c>
      <c r="D504" s="36"/>
      <c r="E504" s="32">
        <f t="shared" si="53"/>
        <v>81.96415335937499</v>
      </c>
      <c r="F504" s="33">
        <f t="shared" si="51"/>
        <v>1.4455758969907406</v>
      </c>
      <c r="G504" s="29">
        <f t="shared" si="52"/>
        <v>0.460374489487497</v>
      </c>
    </row>
    <row r="505" spans="1:7" ht="12.75">
      <c r="A505" t="s">
        <v>245</v>
      </c>
      <c r="B505" s="7">
        <v>0.6666666666666666</v>
      </c>
      <c r="C505" s="38">
        <f>1/108+1/192</f>
        <v>0.014467592592592591</v>
      </c>
      <c r="D505" s="36"/>
      <c r="E505" s="32">
        <f t="shared" si="53"/>
        <v>10.408146458333333</v>
      </c>
      <c r="F505" s="33">
        <f t="shared" si="51"/>
        <v>2.2587123390480324</v>
      </c>
      <c r="G505" s="29">
        <f t="shared" si="52"/>
        <v>0.7193351398242142</v>
      </c>
    </row>
    <row r="506" spans="1:7" ht="12.75">
      <c r="A506" t="s">
        <v>246</v>
      </c>
      <c r="B506" s="7">
        <v>3.5</v>
      </c>
      <c r="C506" s="38">
        <v>0.006944444444444444</v>
      </c>
      <c r="D506" s="36"/>
      <c r="E506" s="32">
        <f t="shared" si="53"/>
        <v>54.642768906250005</v>
      </c>
      <c r="F506" s="33">
        <f t="shared" si="51"/>
        <v>1.0841819227430554</v>
      </c>
      <c r="G506" s="29">
        <f t="shared" si="52"/>
        <v>0.3452808671156227</v>
      </c>
    </row>
    <row r="507" spans="1:7" ht="12.75">
      <c r="A507" t="s">
        <v>247</v>
      </c>
      <c r="B507" s="7">
        <v>1.5</v>
      </c>
      <c r="C507" s="38">
        <v>0.010416666666666666</v>
      </c>
      <c r="D507" s="36"/>
      <c r="E507" s="32">
        <f t="shared" si="53"/>
        <v>23.41832953125</v>
      </c>
      <c r="F507" s="33">
        <f t="shared" si="51"/>
        <v>1.6262728841145833</v>
      </c>
      <c r="G507" s="29">
        <f t="shared" si="52"/>
        <v>0.5179213006734341</v>
      </c>
    </row>
    <row r="508" spans="1:7" ht="12.75">
      <c r="A508" t="s">
        <v>248</v>
      </c>
      <c r="B508" s="7">
        <v>2.5</v>
      </c>
      <c r="C508" s="38">
        <v>0.047619047619047616</v>
      </c>
      <c r="D508" s="36"/>
      <c r="E508" s="32">
        <f t="shared" si="53"/>
        <v>39.03054921875</v>
      </c>
      <c r="F508" s="33">
        <f t="shared" si="51"/>
        <v>7.434390327380951</v>
      </c>
      <c r="G508" s="29">
        <f t="shared" si="52"/>
        <v>2.3676402316499843</v>
      </c>
    </row>
    <row r="509" spans="1:7" ht="12.75">
      <c r="A509" t="s">
        <v>249</v>
      </c>
      <c r="B509" s="7">
        <v>3</v>
      </c>
      <c r="C509" s="38">
        <v>0.003968253968253968</v>
      </c>
      <c r="D509" s="36"/>
      <c r="E509" s="32">
        <f t="shared" si="53"/>
        <v>46.8366590625</v>
      </c>
      <c r="F509" s="33">
        <f t="shared" si="51"/>
        <v>0.619532527281746</v>
      </c>
      <c r="G509" s="29">
        <f t="shared" si="52"/>
        <v>0.19730335263749874</v>
      </c>
    </row>
    <row r="510" spans="1:7" ht="12.75">
      <c r="A510" t="s">
        <v>250</v>
      </c>
      <c r="B510" s="7"/>
      <c r="C510" s="38">
        <v>0.041666666666666664</v>
      </c>
      <c r="D510" s="36">
        <v>120</v>
      </c>
      <c r="E510" s="32">
        <f>D510*(5*$B$5)/$F$10</f>
        <v>270.69952666666666</v>
      </c>
      <c r="F510" s="33">
        <f t="shared" si="51"/>
        <v>6.505091536458333</v>
      </c>
      <c r="G510" s="29">
        <f t="shared" si="52"/>
        <v>2.0716852026937365</v>
      </c>
    </row>
    <row r="511" spans="1:7" ht="12.75">
      <c r="A511" t="s">
        <v>251</v>
      </c>
      <c r="B511" s="7" t="s">
        <v>125</v>
      </c>
      <c r="C511" s="38" t="s">
        <v>125</v>
      </c>
      <c r="D511" s="36"/>
      <c r="E511" s="32"/>
      <c r="F511" s="33"/>
      <c r="G511" s="29"/>
    </row>
    <row r="512" spans="2:7" ht="12.75">
      <c r="B512" s="7"/>
      <c r="C512" s="38"/>
      <c r="D512" s="36"/>
      <c r="E512" s="32"/>
      <c r="F512" s="33"/>
      <c r="G512" s="29"/>
    </row>
    <row r="513" spans="3:7" ht="12.75">
      <c r="C513" s="31"/>
      <c r="D513" s="31"/>
      <c r="E513" s="35"/>
      <c r="F513" s="31"/>
      <c r="G513" s="31"/>
    </row>
    <row r="514" spans="3:7" ht="12.75">
      <c r="C514" s="31"/>
      <c r="D514" s="31"/>
      <c r="E514" s="35"/>
      <c r="F514" s="31"/>
      <c r="G514" s="31"/>
    </row>
    <row r="515" spans="3:7" ht="12.75">
      <c r="C515" s="31"/>
      <c r="D515" s="31"/>
      <c r="E515" s="31"/>
      <c r="F515" s="31"/>
      <c r="G515" s="31"/>
    </row>
    <row r="516" spans="3:7" ht="12.75">
      <c r="C516" s="31"/>
      <c r="D516" s="31"/>
      <c r="E516" s="31"/>
      <c r="F516" s="31"/>
      <c r="G516" s="31"/>
    </row>
    <row r="517" spans="3:7" ht="12.75">
      <c r="C517" s="31"/>
      <c r="D517" s="31"/>
      <c r="G517" s="31"/>
    </row>
    <row r="518" ht="12.75">
      <c r="G518" s="31"/>
    </row>
    <row r="519" ht="12.75">
      <c r="G519" s="31"/>
    </row>
  </sheetData>
  <sheetProtection password="A7D9" sheet="1" objects="1" scenarios="1" selectLockedCells="1"/>
  <mergeCells count="3">
    <mergeCell ref="E12:G12"/>
    <mergeCell ref="A13:A14"/>
    <mergeCell ref="A2:G2"/>
  </mergeCells>
  <printOptions/>
  <pageMargins left="0.29" right="0.18" top="0.31" bottom="0.29" header="0.1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MOURER</dc:creator>
  <cp:keywords/>
  <dc:description/>
  <cp:lastModifiedBy>Hervé</cp:lastModifiedBy>
  <cp:lastPrinted>2008-12-14T15:26:13Z</cp:lastPrinted>
  <dcterms:created xsi:type="dcterms:W3CDTF">2008-12-07T09:54:20Z</dcterms:created>
  <dcterms:modified xsi:type="dcterms:W3CDTF">2008-12-14T15:31:00Z</dcterms:modified>
  <cp:category/>
  <cp:version/>
  <cp:contentType/>
  <cp:contentStatus/>
</cp:coreProperties>
</file>